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Odb_MS\Odd_MSTS\!Sdileny\KROS\EXPORT\"/>
    </mc:Choice>
  </mc:AlternateContent>
  <bookViews>
    <workbookView xWindow="0" yWindow="0" windowWidth="0" windowHeight="0"/>
  </bookViews>
  <sheets>
    <sheet name="Rekapitulace stavby" sheetId="1" r:id="rId1"/>
    <sheet name="Objekt0 - Elektro ZS Kap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'Objekt0 - Elektro ZS Kapl...'!$C$124:$L$458</definedName>
    <definedName name="_xlnm.Print_Area" localSheetId="1">'Objekt0 - Elektro ZS Kapl...'!$C$82:$K$106,'Objekt0 - Elektro ZS Kapl...'!$C$112:$L$458</definedName>
    <definedName name="_xlnm.Print_Titles" localSheetId="1">'Objekt0 - Elektro ZS Kapl...'!$124:$124</definedName>
  </definedNames>
  <calcPr/>
</workbook>
</file>

<file path=xl/calcChain.xml><?xml version="1.0" encoding="utf-8"?>
<calcChain xmlns="http://schemas.openxmlformats.org/spreadsheetml/2006/main">
  <c i="2" l="1" r="K39"/>
  <c r="K38"/>
  <c i="1" r="BA95"/>
  <c i="2" r="K37"/>
  <c i="1" r="AZ95"/>
  <c i="2" r="BI458"/>
  <c r="BH458"/>
  <c r="BG458"/>
  <c r="BF458"/>
  <c r="R458"/>
  <c r="Q458"/>
  <c r="P458"/>
  <c r="BK458"/>
  <c r="K458"/>
  <c r="BE458"/>
  <c r="BI457"/>
  <c r="BH457"/>
  <c r="BG457"/>
  <c r="BF457"/>
  <c r="R457"/>
  <c r="Q457"/>
  <c r="P457"/>
  <c r="BK457"/>
  <c r="K457"/>
  <c r="BE457"/>
  <c r="BI456"/>
  <c r="BH456"/>
  <c r="BG456"/>
  <c r="BF456"/>
  <c r="R456"/>
  <c r="Q456"/>
  <c r="P456"/>
  <c r="BK456"/>
  <c r="K456"/>
  <c r="BE456"/>
  <c r="BI455"/>
  <c r="BH455"/>
  <c r="BG455"/>
  <c r="BF455"/>
  <c r="R455"/>
  <c r="Q455"/>
  <c r="P455"/>
  <c r="BK455"/>
  <c r="K455"/>
  <c r="BE455"/>
  <c r="BI454"/>
  <c r="BH454"/>
  <c r="BG454"/>
  <c r="BF454"/>
  <c r="R454"/>
  <c r="Q454"/>
  <c r="P454"/>
  <c r="BK454"/>
  <c r="K454"/>
  <c r="BE454"/>
  <c r="BI453"/>
  <c r="BH453"/>
  <c r="BG453"/>
  <c r="BF453"/>
  <c r="R453"/>
  <c r="Q453"/>
  <c r="P453"/>
  <c r="BK453"/>
  <c r="K453"/>
  <c r="BE453"/>
  <c r="BI452"/>
  <c r="BH452"/>
  <c r="BG452"/>
  <c r="BF452"/>
  <c r="R452"/>
  <c r="Q452"/>
  <c r="P452"/>
  <c r="BK452"/>
  <c r="K452"/>
  <c r="BE452"/>
  <c r="BI451"/>
  <c r="BH451"/>
  <c r="BG451"/>
  <c r="BF451"/>
  <c r="R451"/>
  <c r="Q451"/>
  <c r="P451"/>
  <c r="BK451"/>
  <c r="K451"/>
  <c r="BE451"/>
  <c r="BI450"/>
  <c r="BH450"/>
  <c r="BG450"/>
  <c r="BF450"/>
  <c r="R450"/>
  <c r="Q450"/>
  <c r="P450"/>
  <c r="BK450"/>
  <c r="K450"/>
  <c r="BE450"/>
  <c r="BI449"/>
  <c r="BH449"/>
  <c r="BG449"/>
  <c r="BF449"/>
  <c r="R449"/>
  <c r="Q449"/>
  <c r="P449"/>
  <c r="BK449"/>
  <c r="K449"/>
  <c r="BE449"/>
  <c r="BI446"/>
  <c r="BH446"/>
  <c r="BG446"/>
  <c r="BF446"/>
  <c r="X446"/>
  <c r="V446"/>
  <c r="T446"/>
  <c r="P446"/>
  <c r="BI444"/>
  <c r="BH444"/>
  <c r="BG444"/>
  <c r="BF444"/>
  <c r="X444"/>
  <c r="V444"/>
  <c r="T444"/>
  <c r="P444"/>
  <c r="BI442"/>
  <c r="BH442"/>
  <c r="BG442"/>
  <c r="BF442"/>
  <c r="X442"/>
  <c r="V442"/>
  <c r="T442"/>
  <c r="P442"/>
  <c r="BI440"/>
  <c r="BH440"/>
  <c r="BG440"/>
  <c r="BF440"/>
  <c r="X440"/>
  <c r="V440"/>
  <c r="T440"/>
  <c r="P440"/>
  <c r="BI438"/>
  <c r="BH438"/>
  <c r="BG438"/>
  <c r="BF438"/>
  <c r="X438"/>
  <c r="V438"/>
  <c r="T438"/>
  <c r="P438"/>
  <c r="BI436"/>
  <c r="BH436"/>
  <c r="BG436"/>
  <c r="BF436"/>
  <c r="X436"/>
  <c r="V436"/>
  <c r="T436"/>
  <c r="P436"/>
  <c r="BI434"/>
  <c r="BH434"/>
  <c r="BG434"/>
  <c r="BF434"/>
  <c r="X434"/>
  <c r="V434"/>
  <c r="T434"/>
  <c r="P434"/>
  <c r="BI432"/>
  <c r="BH432"/>
  <c r="BG432"/>
  <c r="BF432"/>
  <c r="X432"/>
  <c r="V432"/>
  <c r="T432"/>
  <c r="P432"/>
  <c r="BI430"/>
  <c r="BH430"/>
  <c r="BG430"/>
  <c r="BF430"/>
  <c r="X430"/>
  <c r="V430"/>
  <c r="T430"/>
  <c r="P430"/>
  <c r="BI428"/>
  <c r="BH428"/>
  <c r="BG428"/>
  <c r="BF428"/>
  <c r="X428"/>
  <c r="V428"/>
  <c r="T428"/>
  <c r="P428"/>
  <c r="BI426"/>
  <c r="BH426"/>
  <c r="BG426"/>
  <c r="BF426"/>
  <c r="X426"/>
  <c r="V426"/>
  <c r="T426"/>
  <c r="P426"/>
  <c r="BI424"/>
  <c r="BH424"/>
  <c r="BG424"/>
  <c r="BF424"/>
  <c r="X424"/>
  <c r="V424"/>
  <c r="T424"/>
  <c r="P424"/>
  <c r="BI422"/>
  <c r="BH422"/>
  <c r="BG422"/>
  <c r="BF422"/>
  <c r="X422"/>
  <c r="V422"/>
  <c r="T422"/>
  <c r="P422"/>
  <c r="BI420"/>
  <c r="BH420"/>
  <c r="BG420"/>
  <c r="BF420"/>
  <c r="X420"/>
  <c r="V420"/>
  <c r="T420"/>
  <c r="P420"/>
  <c r="BI418"/>
  <c r="BH418"/>
  <c r="BG418"/>
  <c r="BF418"/>
  <c r="X418"/>
  <c r="V418"/>
  <c r="T418"/>
  <c r="P418"/>
  <c r="BI416"/>
  <c r="BH416"/>
  <c r="BG416"/>
  <c r="BF416"/>
  <c r="X416"/>
  <c r="V416"/>
  <c r="T416"/>
  <c r="P416"/>
  <c r="BI414"/>
  <c r="BH414"/>
  <c r="BG414"/>
  <c r="BF414"/>
  <c r="X414"/>
  <c r="V414"/>
  <c r="T414"/>
  <c r="P414"/>
  <c r="BI412"/>
  <c r="BH412"/>
  <c r="BG412"/>
  <c r="BF412"/>
  <c r="X412"/>
  <c r="V412"/>
  <c r="T412"/>
  <c r="P412"/>
  <c r="BI410"/>
  <c r="BH410"/>
  <c r="BG410"/>
  <c r="BF410"/>
  <c r="X410"/>
  <c r="V410"/>
  <c r="T410"/>
  <c r="P410"/>
  <c r="BI408"/>
  <c r="BH408"/>
  <c r="BG408"/>
  <c r="BF408"/>
  <c r="X408"/>
  <c r="V408"/>
  <c r="T408"/>
  <c r="P408"/>
  <c r="BI406"/>
  <c r="BH406"/>
  <c r="BG406"/>
  <c r="BF406"/>
  <c r="X406"/>
  <c r="V406"/>
  <c r="T406"/>
  <c r="P406"/>
  <c r="BI404"/>
  <c r="BH404"/>
  <c r="BG404"/>
  <c r="BF404"/>
  <c r="X404"/>
  <c r="V404"/>
  <c r="T404"/>
  <c r="P404"/>
  <c r="BI402"/>
  <c r="BH402"/>
  <c r="BG402"/>
  <c r="BF402"/>
  <c r="X402"/>
  <c r="V402"/>
  <c r="T402"/>
  <c r="P402"/>
  <c r="BI400"/>
  <c r="BH400"/>
  <c r="BG400"/>
  <c r="BF400"/>
  <c r="X400"/>
  <c r="V400"/>
  <c r="T400"/>
  <c r="P400"/>
  <c r="BI398"/>
  <c r="BH398"/>
  <c r="BG398"/>
  <c r="BF398"/>
  <c r="X398"/>
  <c r="V398"/>
  <c r="T398"/>
  <c r="P398"/>
  <c r="BI395"/>
  <c r="BH395"/>
  <c r="BG395"/>
  <c r="BF395"/>
  <c r="X395"/>
  <c r="V395"/>
  <c r="T395"/>
  <c r="P395"/>
  <c r="BI393"/>
  <c r="BH393"/>
  <c r="BG393"/>
  <c r="BF393"/>
  <c r="X393"/>
  <c r="V393"/>
  <c r="T393"/>
  <c r="P393"/>
  <c r="BI391"/>
  <c r="BH391"/>
  <c r="BG391"/>
  <c r="BF391"/>
  <c r="X391"/>
  <c r="V391"/>
  <c r="T391"/>
  <c r="P391"/>
  <c r="BI389"/>
  <c r="BH389"/>
  <c r="BG389"/>
  <c r="BF389"/>
  <c r="X389"/>
  <c r="V389"/>
  <c r="T389"/>
  <c r="P389"/>
  <c r="BI387"/>
  <c r="BH387"/>
  <c r="BG387"/>
  <c r="BF387"/>
  <c r="X387"/>
  <c r="V387"/>
  <c r="T387"/>
  <c r="P387"/>
  <c r="BI385"/>
  <c r="BH385"/>
  <c r="BG385"/>
  <c r="BF385"/>
  <c r="X385"/>
  <c r="V385"/>
  <c r="T385"/>
  <c r="P385"/>
  <c r="BI383"/>
  <c r="BH383"/>
  <c r="BG383"/>
  <c r="BF383"/>
  <c r="X383"/>
  <c r="V383"/>
  <c r="T383"/>
  <c r="P383"/>
  <c r="BI381"/>
  <c r="BH381"/>
  <c r="BG381"/>
  <c r="BF381"/>
  <c r="X381"/>
  <c r="V381"/>
  <c r="T381"/>
  <c r="P381"/>
  <c r="BI379"/>
  <c r="BH379"/>
  <c r="BG379"/>
  <c r="BF379"/>
  <c r="X379"/>
  <c r="V379"/>
  <c r="T379"/>
  <c r="P379"/>
  <c r="BI377"/>
  <c r="BH377"/>
  <c r="BG377"/>
  <c r="BF377"/>
  <c r="X377"/>
  <c r="V377"/>
  <c r="T377"/>
  <c r="P377"/>
  <c r="BI375"/>
  <c r="BH375"/>
  <c r="BG375"/>
  <c r="BF375"/>
  <c r="X375"/>
  <c r="V375"/>
  <c r="T375"/>
  <c r="P375"/>
  <c r="BI373"/>
  <c r="BH373"/>
  <c r="BG373"/>
  <c r="BF373"/>
  <c r="X373"/>
  <c r="V373"/>
  <c r="T373"/>
  <c r="P373"/>
  <c r="BI371"/>
  <c r="BH371"/>
  <c r="BG371"/>
  <c r="BF371"/>
  <c r="X371"/>
  <c r="V371"/>
  <c r="T371"/>
  <c r="P371"/>
  <c r="BI369"/>
  <c r="BH369"/>
  <c r="BG369"/>
  <c r="BF369"/>
  <c r="X369"/>
  <c r="V369"/>
  <c r="T369"/>
  <c r="P369"/>
  <c r="BI367"/>
  <c r="BH367"/>
  <c r="BG367"/>
  <c r="BF367"/>
  <c r="X367"/>
  <c r="V367"/>
  <c r="T367"/>
  <c r="P367"/>
  <c r="BI365"/>
  <c r="BH365"/>
  <c r="BG365"/>
  <c r="BF365"/>
  <c r="X365"/>
  <c r="V365"/>
  <c r="T365"/>
  <c r="P365"/>
  <c r="BI363"/>
  <c r="BH363"/>
  <c r="BG363"/>
  <c r="BF363"/>
  <c r="X363"/>
  <c r="V363"/>
  <c r="T363"/>
  <c r="P363"/>
  <c r="BI361"/>
  <c r="BH361"/>
  <c r="BG361"/>
  <c r="BF361"/>
  <c r="X361"/>
  <c r="V361"/>
  <c r="T361"/>
  <c r="P361"/>
  <c r="BI359"/>
  <c r="BH359"/>
  <c r="BG359"/>
  <c r="BF359"/>
  <c r="X359"/>
  <c r="V359"/>
  <c r="T359"/>
  <c r="P359"/>
  <c r="BI357"/>
  <c r="BH357"/>
  <c r="BG357"/>
  <c r="BF357"/>
  <c r="X357"/>
  <c r="V357"/>
  <c r="T357"/>
  <c r="P357"/>
  <c r="BI355"/>
  <c r="BH355"/>
  <c r="BG355"/>
  <c r="BF355"/>
  <c r="X355"/>
  <c r="V355"/>
  <c r="T355"/>
  <c r="P355"/>
  <c r="BI353"/>
  <c r="BH353"/>
  <c r="BG353"/>
  <c r="BF353"/>
  <c r="X353"/>
  <c r="V353"/>
  <c r="T353"/>
  <c r="P353"/>
  <c r="BI351"/>
  <c r="BH351"/>
  <c r="BG351"/>
  <c r="BF351"/>
  <c r="X351"/>
  <c r="V351"/>
  <c r="T351"/>
  <c r="P351"/>
  <c r="BI349"/>
  <c r="BH349"/>
  <c r="BG349"/>
  <c r="BF349"/>
  <c r="X349"/>
  <c r="V349"/>
  <c r="T349"/>
  <c r="P349"/>
  <c r="BI347"/>
  <c r="BH347"/>
  <c r="BG347"/>
  <c r="BF347"/>
  <c r="X347"/>
  <c r="V347"/>
  <c r="T347"/>
  <c r="P347"/>
  <c r="BI345"/>
  <c r="BH345"/>
  <c r="BG345"/>
  <c r="BF345"/>
  <c r="X345"/>
  <c r="V345"/>
  <c r="T345"/>
  <c r="P345"/>
  <c r="BI343"/>
  <c r="BH343"/>
  <c r="BG343"/>
  <c r="BF343"/>
  <c r="X343"/>
  <c r="V343"/>
  <c r="T343"/>
  <c r="P343"/>
  <c r="BI341"/>
  <c r="BH341"/>
  <c r="BG341"/>
  <c r="BF341"/>
  <c r="X341"/>
  <c r="V341"/>
  <c r="T341"/>
  <c r="P341"/>
  <c r="BI339"/>
  <c r="BH339"/>
  <c r="BG339"/>
  <c r="BF339"/>
  <c r="X339"/>
  <c r="V339"/>
  <c r="T339"/>
  <c r="P339"/>
  <c r="BI337"/>
  <c r="BH337"/>
  <c r="BG337"/>
  <c r="BF337"/>
  <c r="X337"/>
  <c r="V337"/>
  <c r="T337"/>
  <c r="P337"/>
  <c r="BI335"/>
  <c r="BH335"/>
  <c r="BG335"/>
  <c r="BF335"/>
  <c r="X335"/>
  <c r="V335"/>
  <c r="T335"/>
  <c r="P335"/>
  <c r="BI333"/>
  <c r="BH333"/>
  <c r="BG333"/>
  <c r="BF333"/>
  <c r="X333"/>
  <c r="V333"/>
  <c r="T333"/>
  <c r="P333"/>
  <c r="BI331"/>
  <c r="BH331"/>
  <c r="BG331"/>
  <c r="BF331"/>
  <c r="X331"/>
  <c r="V331"/>
  <c r="T331"/>
  <c r="P331"/>
  <c r="BI329"/>
  <c r="BH329"/>
  <c r="BG329"/>
  <c r="BF329"/>
  <c r="X329"/>
  <c r="V329"/>
  <c r="T329"/>
  <c r="P329"/>
  <c r="BI327"/>
  <c r="BH327"/>
  <c r="BG327"/>
  <c r="BF327"/>
  <c r="X327"/>
  <c r="V327"/>
  <c r="T327"/>
  <c r="P327"/>
  <c r="BI325"/>
  <c r="BH325"/>
  <c r="BG325"/>
  <c r="BF325"/>
  <c r="X325"/>
  <c r="V325"/>
  <c r="T325"/>
  <c r="P325"/>
  <c r="BI323"/>
  <c r="BH323"/>
  <c r="BG323"/>
  <c r="BF323"/>
  <c r="X323"/>
  <c r="V323"/>
  <c r="T323"/>
  <c r="P323"/>
  <c r="BI321"/>
  <c r="BH321"/>
  <c r="BG321"/>
  <c r="BF321"/>
  <c r="X321"/>
  <c r="V321"/>
  <c r="T321"/>
  <c r="P321"/>
  <c r="BI319"/>
  <c r="BH319"/>
  <c r="BG319"/>
  <c r="BF319"/>
  <c r="X319"/>
  <c r="V319"/>
  <c r="T319"/>
  <c r="P319"/>
  <c r="BI317"/>
  <c r="BH317"/>
  <c r="BG317"/>
  <c r="BF317"/>
  <c r="X317"/>
  <c r="V317"/>
  <c r="T317"/>
  <c r="P317"/>
  <c r="BI315"/>
  <c r="BH315"/>
  <c r="BG315"/>
  <c r="BF315"/>
  <c r="X315"/>
  <c r="V315"/>
  <c r="T315"/>
  <c r="P315"/>
  <c r="BI313"/>
  <c r="BH313"/>
  <c r="BG313"/>
  <c r="BF313"/>
  <c r="X313"/>
  <c r="V313"/>
  <c r="T313"/>
  <c r="P313"/>
  <c r="BI311"/>
  <c r="BH311"/>
  <c r="BG311"/>
  <c r="BF311"/>
  <c r="X311"/>
  <c r="V311"/>
  <c r="T311"/>
  <c r="P311"/>
  <c r="BI309"/>
  <c r="BH309"/>
  <c r="BG309"/>
  <c r="BF309"/>
  <c r="X309"/>
  <c r="V309"/>
  <c r="T309"/>
  <c r="P309"/>
  <c r="BI307"/>
  <c r="BH307"/>
  <c r="BG307"/>
  <c r="BF307"/>
  <c r="X307"/>
  <c r="V307"/>
  <c r="T307"/>
  <c r="P307"/>
  <c r="BI305"/>
  <c r="BH305"/>
  <c r="BG305"/>
  <c r="BF305"/>
  <c r="X305"/>
  <c r="V305"/>
  <c r="T305"/>
  <c r="P305"/>
  <c r="BI303"/>
  <c r="BH303"/>
  <c r="BG303"/>
  <c r="BF303"/>
  <c r="X303"/>
  <c r="V303"/>
  <c r="T303"/>
  <c r="P303"/>
  <c r="BI301"/>
  <c r="BH301"/>
  <c r="BG301"/>
  <c r="BF301"/>
  <c r="X301"/>
  <c r="V301"/>
  <c r="T301"/>
  <c r="P301"/>
  <c r="BI299"/>
  <c r="BH299"/>
  <c r="BG299"/>
  <c r="BF299"/>
  <c r="X299"/>
  <c r="V299"/>
  <c r="T299"/>
  <c r="P299"/>
  <c r="BI297"/>
  <c r="BH297"/>
  <c r="BG297"/>
  <c r="BF297"/>
  <c r="X297"/>
  <c r="V297"/>
  <c r="T297"/>
  <c r="P297"/>
  <c r="BI295"/>
  <c r="BH295"/>
  <c r="BG295"/>
  <c r="BF295"/>
  <c r="X295"/>
  <c r="V295"/>
  <c r="T295"/>
  <c r="P295"/>
  <c r="BI293"/>
  <c r="BH293"/>
  <c r="BG293"/>
  <c r="BF293"/>
  <c r="X293"/>
  <c r="V293"/>
  <c r="T293"/>
  <c r="P293"/>
  <c r="BI291"/>
  <c r="BH291"/>
  <c r="BG291"/>
  <c r="BF291"/>
  <c r="X291"/>
  <c r="V291"/>
  <c r="T291"/>
  <c r="P291"/>
  <c r="BI289"/>
  <c r="BH289"/>
  <c r="BG289"/>
  <c r="BF289"/>
  <c r="X289"/>
  <c r="V289"/>
  <c r="T289"/>
  <c r="P289"/>
  <c r="BI287"/>
  <c r="BH287"/>
  <c r="BG287"/>
  <c r="BF287"/>
  <c r="X287"/>
  <c r="V287"/>
  <c r="T287"/>
  <c r="P287"/>
  <c r="BI285"/>
  <c r="BH285"/>
  <c r="BG285"/>
  <c r="BF285"/>
  <c r="X285"/>
  <c r="V285"/>
  <c r="T285"/>
  <c r="P285"/>
  <c r="BI283"/>
  <c r="BH283"/>
  <c r="BG283"/>
  <c r="BF283"/>
  <c r="X283"/>
  <c r="V283"/>
  <c r="T283"/>
  <c r="P283"/>
  <c r="BI281"/>
  <c r="BH281"/>
  <c r="BG281"/>
  <c r="BF281"/>
  <c r="X281"/>
  <c r="V281"/>
  <c r="T281"/>
  <c r="P281"/>
  <c r="BI279"/>
  <c r="BH279"/>
  <c r="BG279"/>
  <c r="BF279"/>
  <c r="X279"/>
  <c r="V279"/>
  <c r="T279"/>
  <c r="P279"/>
  <c r="BI277"/>
  <c r="BH277"/>
  <c r="BG277"/>
  <c r="BF277"/>
  <c r="X277"/>
  <c r="V277"/>
  <c r="T277"/>
  <c r="P277"/>
  <c r="BI274"/>
  <c r="BH274"/>
  <c r="BG274"/>
  <c r="BF274"/>
  <c r="X274"/>
  <c r="V274"/>
  <c r="T274"/>
  <c r="P274"/>
  <c r="BI272"/>
  <c r="BH272"/>
  <c r="BG272"/>
  <c r="BF272"/>
  <c r="X272"/>
  <c r="V272"/>
  <c r="T272"/>
  <c r="P272"/>
  <c r="BI270"/>
  <c r="BH270"/>
  <c r="BG270"/>
  <c r="BF270"/>
  <c r="X270"/>
  <c r="V270"/>
  <c r="T270"/>
  <c r="P270"/>
  <c r="BI268"/>
  <c r="BH268"/>
  <c r="BG268"/>
  <c r="BF268"/>
  <c r="X268"/>
  <c r="V268"/>
  <c r="T268"/>
  <c r="P268"/>
  <c r="BI266"/>
  <c r="BH266"/>
  <c r="BG266"/>
  <c r="BF266"/>
  <c r="X266"/>
  <c r="V266"/>
  <c r="T266"/>
  <c r="P266"/>
  <c r="BI264"/>
  <c r="BH264"/>
  <c r="BG264"/>
  <c r="BF264"/>
  <c r="X264"/>
  <c r="V264"/>
  <c r="T264"/>
  <c r="P264"/>
  <c r="BI262"/>
  <c r="BH262"/>
  <c r="BG262"/>
  <c r="BF262"/>
  <c r="X262"/>
  <c r="V262"/>
  <c r="T262"/>
  <c r="P262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2"/>
  <c r="BH252"/>
  <c r="BG252"/>
  <c r="BF252"/>
  <c r="X252"/>
  <c r="V252"/>
  <c r="T252"/>
  <c r="P252"/>
  <c r="BI250"/>
  <c r="BH250"/>
  <c r="BG250"/>
  <c r="BF250"/>
  <c r="X250"/>
  <c r="V250"/>
  <c r="T250"/>
  <c r="P250"/>
  <c r="BI248"/>
  <c r="BH248"/>
  <c r="BG248"/>
  <c r="BF248"/>
  <c r="X248"/>
  <c r="V248"/>
  <c r="T248"/>
  <c r="P248"/>
  <c r="BI246"/>
  <c r="BH246"/>
  <c r="BG246"/>
  <c r="BF246"/>
  <c r="X246"/>
  <c r="V246"/>
  <c r="T246"/>
  <c r="P246"/>
  <c r="BI244"/>
  <c r="BH244"/>
  <c r="BG244"/>
  <c r="BF244"/>
  <c r="X244"/>
  <c r="V244"/>
  <c r="T244"/>
  <c r="P244"/>
  <c r="BI242"/>
  <c r="BH242"/>
  <c r="BG242"/>
  <c r="BF242"/>
  <c r="X242"/>
  <c r="V242"/>
  <c r="T242"/>
  <c r="P242"/>
  <c r="BI240"/>
  <c r="BH240"/>
  <c r="BG240"/>
  <c r="BF240"/>
  <c r="X240"/>
  <c r="V240"/>
  <c r="T240"/>
  <c r="P240"/>
  <c r="BI238"/>
  <c r="BH238"/>
  <c r="BG238"/>
  <c r="BF238"/>
  <c r="X238"/>
  <c r="V238"/>
  <c r="T238"/>
  <c r="P238"/>
  <c r="BI236"/>
  <c r="BH236"/>
  <c r="BG236"/>
  <c r="BF236"/>
  <c r="X236"/>
  <c r="V236"/>
  <c r="T236"/>
  <c r="P236"/>
  <c r="BI234"/>
  <c r="BH234"/>
  <c r="BG234"/>
  <c r="BF234"/>
  <c r="X234"/>
  <c r="V234"/>
  <c r="T234"/>
  <c r="P234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3"/>
  <c r="BH223"/>
  <c r="BG223"/>
  <c r="BF223"/>
  <c r="X223"/>
  <c r="V223"/>
  <c r="T223"/>
  <c r="P223"/>
  <c r="BI221"/>
  <c r="BH221"/>
  <c r="BG221"/>
  <c r="BF221"/>
  <c r="X221"/>
  <c r="V221"/>
  <c r="T221"/>
  <c r="P221"/>
  <c r="BI218"/>
  <c r="BH218"/>
  <c r="BG218"/>
  <c r="BF218"/>
  <c r="X218"/>
  <c r="V218"/>
  <c r="T218"/>
  <c r="P218"/>
  <c r="BI216"/>
  <c r="BH216"/>
  <c r="BG216"/>
  <c r="BF216"/>
  <c r="X216"/>
  <c r="V216"/>
  <c r="T216"/>
  <c r="P216"/>
  <c r="BI214"/>
  <c r="BH214"/>
  <c r="BG214"/>
  <c r="BF214"/>
  <c r="X214"/>
  <c r="V214"/>
  <c r="T214"/>
  <c r="P214"/>
  <c r="BI212"/>
  <c r="BH212"/>
  <c r="BG212"/>
  <c r="BF212"/>
  <c r="X212"/>
  <c r="V212"/>
  <c r="T212"/>
  <c r="P212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4"/>
  <c r="BH144"/>
  <c r="BG144"/>
  <c r="BF144"/>
  <c r="X144"/>
  <c r="V144"/>
  <c r="T144"/>
  <c r="P144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121"/>
  <c r="J14"/>
  <c r="J12"/>
  <c r="J119"/>
  <c r="E7"/>
  <c r="E115"/>
  <c i="1" r="L90"/>
  <c r="AM90"/>
  <c r="AM89"/>
  <c r="L89"/>
  <c r="AM87"/>
  <c r="L87"/>
  <c r="L85"/>
  <c r="L84"/>
  <c i="2" r="Q446"/>
  <c r="K446"/>
  <c r="Q444"/>
  <c r="Q440"/>
  <c r="Q438"/>
  <c r="R436"/>
  <c r="Q436"/>
  <c r="Q434"/>
  <c r="R432"/>
  <c r="Q432"/>
  <c r="R430"/>
  <c r="Q430"/>
  <c r="R428"/>
  <c r="Q428"/>
  <c r="Q426"/>
  <c r="R424"/>
  <c r="Q424"/>
  <c r="R414"/>
  <c r="Q414"/>
  <c r="R412"/>
  <c r="Q410"/>
  <c r="R408"/>
  <c r="Q408"/>
  <c r="R406"/>
  <c r="R404"/>
  <c r="Q393"/>
  <c r="R391"/>
  <c r="Q391"/>
  <c r="R389"/>
  <c r="Q387"/>
  <c r="Q385"/>
  <c r="R383"/>
  <c r="Q383"/>
  <c r="R381"/>
  <c r="R379"/>
  <c r="R377"/>
  <c r="Q375"/>
  <c r="Q373"/>
  <c r="Q371"/>
  <c r="R369"/>
  <c r="Q369"/>
  <c r="R367"/>
  <c r="Q367"/>
  <c r="R365"/>
  <c r="Q365"/>
  <c r="R363"/>
  <c r="Q357"/>
  <c r="Q347"/>
  <c r="R345"/>
  <c r="Q345"/>
  <c r="Q343"/>
  <c r="R341"/>
  <c r="Q341"/>
  <c r="R339"/>
  <c r="Q335"/>
  <c r="R333"/>
  <c r="Q333"/>
  <c r="R331"/>
  <c r="R329"/>
  <c r="Q329"/>
  <c r="R327"/>
  <c r="Q327"/>
  <c r="Q325"/>
  <c r="R323"/>
  <c r="R321"/>
  <c r="R319"/>
  <c r="Q319"/>
  <c r="R313"/>
  <c r="Q313"/>
  <c r="R311"/>
  <c r="R309"/>
  <c r="R305"/>
  <c r="Q305"/>
  <c r="Q303"/>
  <c r="R299"/>
  <c r="Q299"/>
  <c r="R297"/>
  <c r="R295"/>
  <c r="R291"/>
  <c r="Q291"/>
  <c r="R289"/>
  <c r="Q289"/>
  <c r="R287"/>
  <c r="R285"/>
  <c r="Q285"/>
  <c r="R281"/>
  <c r="Q281"/>
  <c r="R274"/>
  <c r="R272"/>
  <c r="R270"/>
  <c r="Q270"/>
  <c r="R268"/>
  <c r="Q268"/>
  <c r="Q264"/>
  <c r="R262"/>
  <c r="Q262"/>
  <c r="R260"/>
  <c r="Q260"/>
  <c r="R258"/>
  <c r="Q252"/>
  <c r="R250"/>
  <c r="Q250"/>
  <c r="R248"/>
  <c r="Q248"/>
  <c r="R246"/>
  <c r="R242"/>
  <c r="Q242"/>
  <c r="R238"/>
  <c r="Q238"/>
  <c r="Q236"/>
  <c r="Q234"/>
  <c r="Q232"/>
  <c r="Q230"/>
  <c r="R225"/>
  <c r="Q225"/>
  <c r="R221"/>
  <c r="Q221"/>
  <c r="R218"/>
  <c r="Q218"/>
  <c r="Q216"/>
  <c r="R212"/>
  <c r="Q212"/>
  <c r="Q210"/>
  <c r="R208"/>
  <c r="R206"/>
  <c r="Q206"/>
  <c r="Q202"/>
  <c r="R200"/>
  <c r="Q200"/>
  <c r="Q196"/>
  <c r="R194"/>
  <c r="Q194"/>
  <c r="R192"/>
  <c r="R190"/>
  <c r="Q190"/>
  <c r="R188"/>
  <c r="R186"/>
  <c r="R184"/>
  <c r="Q184"/>
  <c r="R180"/>
  <c r="Q180"/>
  <c r="Q177"/>
  <c r="R175"/>
  <c r="Q175"/>
  <c r="Q169"/>
  <c r="R167"/>
  <c r="K167"/>
  <c r="R165"/>
  <c r="Q165"/>
  <c r="R161"/>
  <c r="Q161"/>
  <c r="Q155"/>
  <c r="Q153"/>
  <c r="Q151"/>
  <c r="R149"/>
  <c r="Q149"/>
  <c r="R142"/>
  <c r="R140"/>
  <c r="R138"/>
  <c r="Q138"/>
  <c r="R136"/>
  <c r="R134"/>
  <c r="R132"/>
  <c r="Q132"/>
  <c r="R130"/>
  <c r="R128"/>
  <c r="Q128"/>
  <c r="R446"/>
  <c r="R444"/>
  <c r="R442"/>
  <c r="Q442"/>
  <c r="R440"/>
  <c r="R438"/>
  <c r="R434"/>
  <c r="R426"/>
  <c r="R422"/>
  <c r="Q422"/>
  <c r="R420"/>
  <c r="Q420"/>
  <c r="R418"/>
  <c r="Q418"/>
  <c r="R416"/>
  <c r="Q416"/>
  <c r="Q412"/>
  <c r="R410"/>
  <c r="Q406"/>
  <c r="Q404"/>
  <c r="R402"/>
  <c r="Q402"/>
  <c r="R400"/>
  <c r="Q400"/>
  <c r="R398"/>
  <c r="Q398"/>
  <c r="R395"/>
  <c r="Q395"/>
  <c r="R393"/>
  <c r="Q389"/>
  <c r="R387"/>
  <c r="R385"/>
  <c r="Q381"/>
  <c r="Q379"/>
  <c r="Q377"/>
  <c r="R375"/>
  <c r="R373"/>
  <c r="R371"/>
  <c r="Q363"/>
  <c r="R361"/>
  <c r="Q361"/>
  <c r="R359"/>
  <c r="Q359"/>
  <c r="R357"/>
  <c r="R355"/>
  <c r="Q355"/>
  <c r="R353"/>
  <c r="Q353"/>
  <c r="R351"/>
  <c r="Q351"/>
  <c r="R349"/>
  <c r="Q349"/>
  <c r="R347"/>
  <c r="R343"/>
  <c r="Q339"/>
  <c r="R337"/>
  <c r="Q337"/>
  <c r="R335"/>
  <c r="Q331"/>
  <c r="R325"/>
  <c r="Q323"/>
  <c r="Q321"/>
  <c r="R317"/>
  <c r="Q317"/>
  <c r="R315"/>
  <c r="Q315"/>
  <c r="Q311"/>
  <c r="Q309"/>
  <c r="R307"/>
  <c r="Q307"/>
  <c r="R303"/>
  <c r="R301"/>
  <c r="Q301"/>
  <c r="Q297"/>
  <c r="Q295"/>
  <c r="R293"/>
  <c r="Q293"/>
  <c r="Q287"/>
  <c r="R283"/>
  <c r="Q283"/>
  <c r="R279"/>
  <c r="Q279"/>
  <c r="R277"/>
  <c r="Q277"/>
  <c r="Q274"/>
  <c r="Q272"/>
  <c r="R266"/>
  <c r="Q266"/>
  <c r="R264"/>
  <c r="Q258"/>
  <c r="R256"/>
  <c r="Q256"/>
  <c r="R254"/>
  <c r="Q254"/>
  <c r="R252"/>
  <c r="Q246"/>
  <c r="R244"/>
  <c r="Q244"/>
  <c r="R240"/>
  <c r="Q240"/>
  <c r="R236"/>
  <c r="R234"/>
  <c r="R232"/>
  <c r="R230"/>
  <c r="R227"/>
  <c r="Q227"/>
  <c r="R223"/>
  <c r="Q223"/>
  <c r="R216"/>
  <c r="R214"/>
  <c r="Q214"/>
  <c r="R210"/>
  <c r="Q208"/>
  <c r="R204"/>
  <c r="Q204"/>
  <c r="R202"/>
  <c r="R198"/>
  <c r="Q198"/>
  <c r="R196"/>
  <c r="Q192"/>
  <c r="Q188"/>
  <c r="Q186"/>
  <c r="R182"/>
  <c r="Q182"/>
  <c r="R177"/>
  <c r="R173"/>
  <c r="Q173"/>
  <c r="R171"/>
  <c r="Q171"/>
  <c r="R169"/>
  <c r="Q167"/>
  <c r="R163"/>
  <c r="Q163"/>
  <c r="R159"/>
  <c r="Q159"/>
  <c r="R157"/>
  <c r="Q157"/>
  <c r="R155"/>
  <c r="R153"/>
  <c r="R151"/>
  <c r="R147"/>
  <c r="Q147"/>
  <c r="R144"/>
  <c r="Q144"/>
  <c r="Q142"/>
  <c r="Q140"/>
  <c r="Q136"/>
  <c r="Q134"/>
  <c r="Q130"/>
  <c i="1" r="AU94"/>
  <c i="2" r="BK446"/>
  <c r="BK442"/>
  <c r="K436"/>
  <c r="BE436"/>
  <c r="K434"/>
  <c r="BE434"/>
  <c r="BK430"/>
  <c r="K428"/>
  <c r="BE428"/>
  <c r="K422"/>
  <c r="BE422"/>
  <c r="K418"/>
  <c r="BE418"/>
  <c r="BK414"/>
  <c r="K408"/>
  <c r="BE408"/>
  <c r="BK404"/>
  <c r="BK400"/>
  <c r="BK395"/>
  <c r="K393"/>
  <c r="BE393"/>
  <c r="K389"/>
  <c r="BE389"/>
  <c r="K381"/>
  <c r="BE381"/>
  <c r="BK377"/>
  <c r="K373"/>
  <c r="BE373"/>
  <c r="BK371"/>
  <c r="BK369"/>
  <c r="BK367"/>
  <c r="BK365"/>
  <c r="K363"/>
  <c r="BE363"/>
  <c r="BK361"/>
  <c r="K355"/>
  <c r="BE355"/>
  <c r="BK351"/>
  <c r="BK349"/>
  <c r="BK347"/>
  <c r="BK345"/>
  <c r="K341"/>
  <c r="BE341"/>
  <c r="BK339"/>
  <c r="BK333"/>
  <c r="BK331"/>
  <c r="K327"/>
  <c r="BE327"/>
  <c r="K325"/>
  <c r="BE325"/>
  <c r="K323"/>
  <c r="BE323"/>
  <c r="BK321"/>
  <c r="K319"/>
  <c r="BE319"/>
  <c r="BK315"/>
  <c r="BK313"/>
  <c r="BK309"/>
  <c r="BK305"/>
  <c r="BK299"/>
  <c r="BK295"/>
  <c r="BK289"/>
  <c r="BK285"/>
  <c r="BK279"/>
  <c r="BK277"/>
  <c r="BK274"/>
  <c r="K270"/>
  <c r="BE270"/>
  <c r="BK266"/>
  <c r="K264"/>
  <c r="BE264"/>
  <c r="K258"/>
  <c r="BE258"/>
  <c r="BK246"/>
  <c r="BK244"/>
  <c r="K242"/>
  <c r="BE242"/>
  <c r="BK236"/>
  <c r="K234"/>
  <c r="BE234"/>
  <c r="BK232"/>
  <c r="K230"/>
  <c r="BE230"/>
  <c r="K225"/>
  <c r="BE225"/>
  <c r="BK223"/>
  <c r="K218"/>
  <c r="BE218"/>
  <c r="BK210"/>
  <c r="K208"/>
  <c r="BE208"/>
  <c r="BK206"/>
  <c r="BK204"/>
  <c r="BK200"/>
  <c r="K198"/>
  <c r="BE198"/>
  <c r="K194"/>
  <c r="BE194"/>
  <c r="K190"/>
  <c r="BE190"/>
  <c r="BK188"/>
  <c r="BK186"/>
  <c r="BK182"/>
  <c r="BK180"/>
  <c r="K177"/>
  <c r="BE177"/>
  <c r="K175"/>
  <c r="BE175"/>
  <c r="BK173"/>
  <c r="K171"/>
  <c r="BE171"/>
  <c r="BK169"/>
  <c r="BK165"/>
  <c r="K161"/>
  <c r="BE161"/>
  <c r="BK159"/>
  <c r="BK157"/>
  <c r="BK153"/>
  <c r="K149"/>
  <c r="BE149"/>
  <c r="BK144"/>
  <c r="BK140"/>
  <c r="K136"/>
  <c r="BE136"/>
  <c r="BK132"/>
  <c r="BK128"/>
  <c r="BK444"/>
  <c r="BK440"/>
  <c r="BK438"/>
  <c r="K432"/>
  <c r="BE432"/>
  <c r="K426"/>
  <c r="BE426"/>
  <c r="BK424"/>
  <c r="K420"/>
  <c r="BE420"/>
  <c r="BK416"/>
  <c r="K412"/>
  <c r="BE412"/>
  <c r="K410"/>
  <c r="BE410"/>
  <c r="BK406"/>
  <c r="BK402"/>
  <c r="K398"/>
  <c r="BE398"/>
  <c r="K391"/>
  <c r="BE391"/>
  <c r="K387"/>
  <c r="BE387"/>
  <c r="K385"/>
  <c r="BE385"/>
  <c r="BK383"/>
  <c r="BK379"/>
  <c r="K375"/>
  <c r="BE375"/>
  <c r="BK359"/>
  <c r="BK357"/>
  <c r="K353"/>
  <c r="BE353"/>
  <c r="K343"/>
  <c r="BE343"/>
  <c r="K337"/>
  <c r="BE337"/>
  <c r="BK335"/>
  <c r="BK329"/>
  <c r="K317"/>
  <c r="BE317"/>
  <c r="BK311"/>
  <c r="BK307"/>
  <c r="BK303"/>
  <c r="BK301"/>
  <c r="K297"/>
  <c r="BE297"/>
  <c r="BK293"/>
  <c r="BK291"/>
  <c r="BK287"/>
  <c r="BK283"/>
  <c r="K281"/>
  <c r="BE281"/>
  <c r="BK272"/>
  <c r="BK268"/>
  <c r="BK262"/>
  <c r="BK260"/>
  <c r="BK256"/>
  <c r="K254"/>
  <c r="BE254"/>
  <c r="K252"/>
  <c r="BE252"/>
  <c r="BK250"/>
  <c r="K248"/>
  <c r="BE248"/>
  <c r="BK240"/>
  <c r="BK238"/>
  <c r="K227"/>
  <c r="BE227"/>
  <c r="K221"/>
  <c r="BE221"/>
  <c r="K216"/>
  <c r="BE216"/>
  <c r="BK214"/>
  <c r="BK212"/>
  <c r="BK202"/>
  <c r="BK196"/>
  <c r="BK192"/>
  <c r="BK184"/>
  <c r="BK167"/>
  <c r="BK163"/>
  <c r="K155"/>
  <c r="BE155"/>
  <c r="BK151"/>
  <c r="BK147"/>
  <c r="BK142"/>
  <c r="K138"/>
  <c r="BE138"/>
  <c r="BK134"/>
  <c r="BK130"/>
  <c l="1" r="T127"/>
  <c r="V127"/>
  <c r="X127"/>
  <c r="Q127"/>
  <c r="R127"/>
  <c r="T146"/>
  <c r="V146"/>
  <c r="X146"/>
  <c r="Q146"/>
  <c r="I99"/>
  <c r="R146"/>
  <c r="J99"/>
  <c r="T179"/>
  <c r="V179"/>
  <c r="X179"/>
  <c r="Q179"/>
  <c r="I100"/>
  <c r="R179"/>
  <c r="J100"/>
  <c r="T220"/>
  <c r="V220"/>
  <c r="X220"/>
  <c r="Q220"/>
  <c r="I101"/>
  <c r="R220"/>
  <c r="J101"/>
  <c r="T229"/>
  <c r="V229"/>
  <c r="X229"/>
  <c r="Q229"/>
  <c r="I102"/>
  <c r="R229"/>
  <c r="J102"/>
  <c r="T276"/>
  <c r="V276"/>
  <c r="X276"/>
  <c r="Q276"/>
  <c r="I103"/>
  <c r="R276"/>
  <c r="J103"/>
  <c r="T397"/>
  <c r="V397"/>
  <c r="X397"/>
  <c r="Q397"/>
  <c r="I104"/>
  <c r="R397"/>
  <c r="J104"/>
  <c r="BK448"/>
  <c r="K448"/>
  <c r="K105"/>
  <c r="Q448"/>
  <c r="I105"/>
  <c r="R448"/>
  <c r="J105"/>
  <c r="J89"/>
  <c r="J91"/>
  <c r="F92"/>
  <c r="J122"/>
  <c r="BE446"/>
  <c r="E85"/>
  <c r="F91"/>
  <c r="BE167"/>
  <c r="F36"/>
  <c i="1" r="BC95"/>
  <c r="BC94"/>
  <c r="W30"/>
  <c i="2" r="F38"/>
  <c i="1" r="BE95"/>
  <c r="BE94"/>
  <c r="W32"/>
  <c i="2" r="K349"/>
  <c r="BE349"/>
  <c r="K359"/>
  <c r="BE359"/>
  <c r="K371"/>
  <c r="BE371"/>
  <c r="K379"/>
  <c r="BE379"/>
  <c r="BK387"/>
  <c r="K395"/>
  <c r="BE395"/>
  <c r="K404"/>
  <c r="BE404"/>
  <c r="BK412"/>
  <c r="K424"/>
  <c r="BE424"/>
  <c r="BK428"/>
  <c r="BK436"/>
  <c r="K200"/>
  <c r="BE200"/>
  <c r="K293"/>
  <c r="BE293"/>
  <c r="K369"/>
  <c r="BE369"/>
  <c r="F39"/>
  <c i="1" r="BF95"/>
  <c r="BF94"/>
  <c r="W33"/>
  <c i="2" r="K128"/>
  <c r="BE128"/>
  <c r="BK136"/>
  <c r="K144"/>
  <c r="BE144"/>
  <c r="BK149"/>
  <c r="K157"/>
  <c r="BE157"/>
  <c r="BK161"/>
  <c r="BK175"/>
  <c r="K182"/>
  <c r="BE182"/>
  <c r="BK190"/>
  <c r="BK198"/>
  <c r="BK208"/>
  <c r="K212"/>
  <c r="BE212"/>
  <c r="BK216"/>
  <c r="BK221"/>
  <c r="BK225"/>
  <c r="BK230"/>
  <c r="K232"/>
  <c r="BE232"/>
  <c r="BK242"/>
  <c r="K246"/>
  <c r="BE246"/>
  <c r="BK248"/>
  <c r="BK252"/>
  <c r="BK254"/>
  <c r="BK258"/>
  <c r="BK264"/>
  <c r="BK270"/>
  <c r="BK281"/>
  <c r="K287"/>
  <c r="BE287"/>
  <c r="BK297"/>
  <c r="K305"/>
  <c r="BE305"/>
  <c r="K315"/>
  <c r="BE315"/>
  <c r="BK323"/>
  <c r="K333"/>
  <c r="BE333"/>
  <c r="BK341"/>
  <c r="K347"/>
  <c r="BE347"/>
  <c r="BK355"/>
  <c r="BK363"/>
  <c r="K367"/>
  <c r="BE367"/>
  <c r="K377"/>
  <c r="BE377"/>
  <c r="BK385"/>
  <c r="BK393"/>
  <c r="K402"/>
  <c r="BE402"/>
  <c r="BK410"/>
  <c r="K416"/>
  <c r="BE416"/>
  <c r="BK422"/>
  <c r="K430"/>
  <c r="BE430"/>
  <c r="K438"/>
  <c r="BE438"/>
  <c r="K238"/>
  <c r="BE238"/>
  <c r="K307"/>
  <c r="BE307"/>
  <c r="K36"/>
  <c i="1" r="AY95"/>
  <c i="2" r="K132"/>
  <c r="BE132"/>
  <c r="K134"/>
  <c r="BE134"/>
  <c r="BK138"/>
  <c r="K142"/>
  <c r="BE142"/>
  <c r="K151"/>
  <c r="BE151"/>
  <c r="BK155"/>
  <c r="K159"/>
  <c r="BE159"/>
  <c r="K163"/>
  <c r="BE163"/>
  <c r="K169"/>
  <c r="BE169"/>
  <c r="K173"/>
  <c r="BE173"/>
  <c r="K180"/>
  <c r="BE180"/>
  <c r="K184"/>
  <c r="BE184"/>
  <c r="K188"/>
  <c r="BE188"/>
  <c r="K192"/>
  <c r="BE192"/>
  <c r="K196"/>
  <c r="BE196"/>
  <c r="K202"/>
  <c r="BE202"/>
  <c r="K206"/>
  <c r="BE206"/>
  <c r="K210"/>
  <c r="BE210"/>
  <c r="K214"/>
  <c r="BE214"/>
  <c r="BK218"/>
  <c r="K223"/>
  <c r="BE223"/>
  <c r="BK227"/>
  <c r="BK234"/>
  <c r="K244"/>
  <c r="BE244"/>
  <c r="K268"/>
  <c r="BE268"/>
  <c r="K274"/>
  <c r="BE274"/>
  <c r="K277"/>
  <c r="BE277"/>
  <c r="K279"/>
  <c r="BE279"/>
  <c r="K285"/>
  <c r="BE285"/>
  <c r="K289"/>
  <c r="BE289"/>
  <c r="K295"/>
  <c r="BE295"/>
  <c r="K299"/>
  <c r="BE299"/>
  <c r="K303"/>
  <c r="BE303"/>
  <c r="K309"/>
  <c r="BE309"/>
  <c r="BK317"/>
  <c r="K321"/>
  <c r="BE321"/>
  <c r="BK325"/>
  <c r="K329"/>
  <c r="BE329"/>
  <c r="K331"/>
  <c r="BE331"/>
  <c r="K335"/>
  <c r="BE335"/>
  <c r="K339"/>
  <c r="BE339"/>
  <c r="BK343"/>
  <c r="BK353"/>
  <c r="K357"/>
  <c r="BE357"/>
  <c r="K365"/>
  <c r="BE365"/>
  <c r="BK375"/>
  <c r="K383"/>
  <c r="BE383"/>
  <c r="BK391"/>
  <c r="K400"/>
  <c r="BE400"/>
  <c r="BK408"/>
  <c r="K414"/>
  <c r="BE414"/>
  <c r="BK420"/>
  <c r="BK432"/>
  <c r="K442"/>
  <c r="BE442"/>
  <c r="K240"/>
  <c r="BE240"/>
  <c r="K313"/>
  <c r="BE313"/>
  <c r="F37"/>
  <c i="1" r="BD95"/>
  <c r="BD94"/>
  <c r="AZ94"/>
  <c i="2" r="K130"/>
  <c r="BE130"/>
  <c r="K140"/>
  <c r="BE140"/>
  <c r="K147"/>
  <c r="BE147"/>
  <c r="K153"/>
  <c r="BE153"/>
  <c r="K165"/>
  <c r="BE165"/>
  <c r="BK171"/>
  <c r="BK177"/>
  <c r="K186"/>
  <c r="BE186"/>
  <c r="BK194"/>
  <c r="K204"/>
  <c r="BE204"/>
  <c r="K250"/>
  <c r="BE250"/>
  <c r="K256"/>
  <c r="BE256"/>
  <c r="K260"/>
  <c r="BE260"/>
  <c r="K266"/>
  <c r="BE266"/>
  <c r="K272"/>
  <c r="BE272"/>
  <c r="K283"/>
  <c r="BE283"/>
  <c r="K291"/>
  <c r="BE291"/>
  <c r="K301"/>
  <c r="BE301"/>
  <c r="K311"/>
  <c r="BE311"/>
  <c r="BK319"/>
  <c r="BK327"/>
  <c r="BK337"/>
  <c r="K345"/>
  <c r="BE345"/>
  <c r="K351"/>
  <c r="BE351"/>
  <c r="K361"/>
  <c r="BE361"/>
  <c r="BK373"/>
  <c r="BK381"/>
  <c r="BK389"/>
  <c r="BK398"/>
  <c r="K406"/>
  <c r="BE406"/>
  <c r="BK418"/>
  <c r="BK426"/>
  <c r="BK434"/>
  <c r="K444"/>
  <c r="BE444"/>
  <c r="K236"/>
  <c r="BE236"/>
  <c r="K262"/>
  <c r="BE262"/>
  <c r="K440"/>
  <c r="BE440"/>
  <c l="1" r="X126"/>
  <c r="X125"/>
  <c r="V126"/>
  <c r="V125"/>
  <c r="R126"/>
  <c r="R125"/>
  <c r="J96"/>
  <c r="K31"/>
  <c i="1" r="AT95"/>
  <c i="2" r="Q126"/>
  <c r="Q125"/>
  <c r="I96"/>
  <c r="K30"/>
  <c i="1" r="AS95"/>
  <c i="2" r="T126"/>
  <c r="T125"/>
  <c i="1" r="AW95"/>
  <c i="2" r="I98"/>
  <c r="J98"/>
  <c r="BK127"/>
  <c r="K127"/>
  <c r="K98"/>
  <c r="BK146"/>
  <c r="K146"/>
  <c r="K99"/>
  <c r="BK179"/>
  <c r="K179"/>
  <c r="K100"/>
  <c r="BK220"/>
  <c r="K220"/>
  <c r="K101"/>
  <c r="BK229"/>
  <c r="K229"/>
  <c r="K102"/>
  <c r="BK276"/>
  <c r="K276"/>
  <c r="K103"/>
  <c r="BK397"/>
  <c r="K397"/>
  <c r="K104"/>
  <c i="1" r="AT94"/>
  <c r="AW94"/>
  <c r="BA94"/>
  <c r="W31"/>
  <c i="2" r="F35"/>
  <c i="1" r="BB95"/>
  <c r="BB94"/>
  <c r="AX94"/>
  <c r="AK29"/>
  <c r="AY94"/>
  <c r="AK30"/>
  <c i="2" r="K35"/>
  <c i="1" r="AX95"/>
  <c r="AV95"/>
  <c r="AS94"/>
  <c i="2" l="1" r="I97"/>
  <c r="J97"/>
  <c r="BK126"/>
  <c r="K126"/>
  <c r="K97"/>
  <c i="1" r="AV94"/>
  <c r="W29"/>
  <c i="2" l="1" r="BK125"/>
  <c r="K125"/>
  <c r="K96"/>
  <c l="1" r="K32"/>
  <c i="1" r="AG95"/>
  <c r="AG94"/>
  <c r="AK26"/>
  <c r="AK35"/>
  <c l="1" r="AN94"/>
  <c i="2" r="K41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<sst xmlns="http://schemas.openxmlformats.org/spreadsheetml/2006/main">
  <si>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</si>
  <si>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</si>
  <si>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</si>
  <si>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</si>
  <si>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</si>
  <si>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</si>
  <si>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{c46f124a-5989-4400-89c0-245edff165ab}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</si>
  <si>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</si>
  <si>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</si>
  <si>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</si>
  <si>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</si>
  <si>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</si>
  <si>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</si>
  <si>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</si>
  <si>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</si>
  <si>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</si>
  <si>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</si>
  <si>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</si>
  <si>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Elektro ZŠ Kaplického kuchyně</t>
  </si>
  <si>
    <t>KSO:</t>
  </si>
  <si>
    <t>CC-CZ:</t>
  </si>
  <si>
    <t>Místo:</t>
  </si>
  <si>
    <t xml:space="preserve"> </t>
  </si>
  <si>
    <t>Datum:</t>
  </si>
  <si>
    <t>18.3.2022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</si>
  <si>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</si>
  <si>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</si>
  <si>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</si>
  <si>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</si>
  <si>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</si>
  <si>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</si>
  <si>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</si>
  <si>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</si>
  <si>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</si>
  <si>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</si>
  <si>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</si>
  <si>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</si>
  <si>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</si>
  <si>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</si>
  <si>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</si>
  <si>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</si>
  <si>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</si>
  <si>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</si>
  <si>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</si>
  <si>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</si>
  <si>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</si>
  <si>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</si>
  <si>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</si>
  <si>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</si>
  <si>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</si>
  <si>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</si>
  <si>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</si>
  <si>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</si>
  <si>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</si>
  <si>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</si>
  <si>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</si>
  <si>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</si>
  <si>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</si>
  <si>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</si>
  <si>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</si>
  <si>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</si>
  <si>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</si>
  <si>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</si>
  <si>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</si>
  <si>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</si>
  <si>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</si>
  <si>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</si>
  <si>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</si>
  <si>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</si>
  <si>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</si>
  <si>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</si>
  <si>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</si>
  <si>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</si>
  <si>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</si>
  <si>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</si>
  <si>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</si>
  <si>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</si>
  <si>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</si>
  <si>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</si>
  <si>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Objekt0</t>
  </si>
  <si>
    <t>Elektro ZS Kaplickeho kuchyne</t>
  </si>
  <si>
    <t>STA</t>
  </si>
  <si>
    <t>1</t>
  </si>
  <si>
    <t>{ed85adc1-f2c6-4e3b-9d0f-d1827b2b61cc}</t>
  </si>
  <si>
    <t>2</t>
  </si>
  <si>
    <t>KRYCÍ LIST SOUPISU PRACÍ</t>
  </si>
  <si>
    <t>Objekt:</t>
  </si>
  <si>
    <t>Objekt0 - Elektro ZS Kaplickeho kuchyne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</si>
  <si>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</si>
  <si>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</si>
  <si>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</si>
  <si>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</si>
  <si>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</si>
  <si>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</si>
  <si>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</si>
  <si>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</si>
  <si>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</si>
  <si>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PSV - Práce a dodávky PSV</t>
  </si>
  <si>
    <t xml:space="preserve">    010 - Svítidla</t>
  </si>
  <si>
    <t xml:space="preserve">    020 - Spínače, zásuvky</t>
  </si>
  <si>
    <t xml:space="preserve">    030 - Montážní materiál</t>
  </si>
  <si>
    <t xml:space="preserve">    040 - Rozvaděče</t>
  </si>
  <si>
    <t xml:space="preserve">    050 - Kabely</t>
  </si>
  <si>
    <t>741 - Elektroinstalace - silnoproud</t>
  </si>
  <si>
    <t>OST - Ostatní</t>
  </si>
  <si>
    <t xml:space="preserve">VP -   Vícepráce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</si>
  <si>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</si>
  <si>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</si>
  <si>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</si>
  <si>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</si>
  <si>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</si>
  <si>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</si>
  <si>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</si>
  <si>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</si>
  <si>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</si>
  <si>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</si>
  <si>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</si>
  <si>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</si>
  <si>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</si>
  <si>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</si>
  <si>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</si>
  <si>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</si>
  <si>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</si>
  <si>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</si>
  <si>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</si>
  <si>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</si>
  <si>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010</t>
  </si>
  <si>
    <t>Svítidla</t>
  </si>
  <si>
    <t>M</t>
  </si>
  <si>
    <t>R.010.001</t>
  </si>
  <si>
    <t>Svítidlo LED přisazené, IP54,19W, 111lm/W</t>
  </si>
  <si>
    <t>kus</t>
  </si>
  <si>
    <t>8</t>
  </si>
  <si>
    <t>4</t>
  </si>
  <si>
    <t>PP</t>
  </si>
  <si>
    <t>R.010.002</t>
  </si>
  <si>
    <t>Svítidlo LED přisazené, IP54, 48W, 110 lm/W</t>
  </si>
  <si>
    <t>3</t>
  </si>
  <si>
    <t>R.010.003</t>
  </si>
  <si>
    <t>Svítidlo LED přisazené, IP20, 35W, 94 lm/W</t>
  </si>
  <si>
    <t>6</t>
  </si>
  <si>
    <t>R.010.004</t>
  </si>
  <si>
    <t>Svítidlo LED přisazené , IP65, 60W, 100 lm/W</t>
  </si>
  <si>
    <t>5</t>
  </si>
  <si>
    <t>R.010.005</t>
  </si>
  <si>
    <t>Svítidlo LED přisazené, IP65, 40W, 100lm/W</t>
  </si>
  <si>
    <t>10</t>
  </si>
  <si>
    <t>R.010.006</t>
  </si>
  <si>
    <t>Svítidlo LED přisazené, IP65, 20W, 90lm/W</t>
  </si>
  <si>
    <t>12</t>
  </si>
  <si>
    <t>7</t>
  </si>
  <si>
    <t>R.010.007</t>
  </si>
  <si>
    <t>Svítidlo LED přisazené, IP50, 19W, 96 lm/W</t>
  </si>
  <si>
    <t>14</t>
  </si>
  <si>
    <t>R.10.008</t>
  </si>
  <si>
    <t>Svítidlo LED přisazené, IP50, 36W, 101 lm/W</t>
  </si>
  <si>
    <t>16</t>
  </si>
  <si>
    <t>9</t>
  </si>
  <si>
    <t>R.010.009</t>
  </si>
  <si>
    <t>Fotoluminiscenční bezpečnostní tabulka</t>
  </si>
  <si>
    <t>18</t>
  </si>
  <si>
    <t>020</t>
  </si>
  <si>
    <t>Spínače, zásuvky</t>
  </si>
  <si>
    <t>34535400</t>
  </si>
  <si>
    <t>přístroj spínače jednopólového 10A 3558-A01340</t>
  </si>
  <si>
    <t>20</t>
  </si>
  <si>
    <t>11</t>
  </si>
  <si>
    <t>34535405</t>
  </si>
  <si>
    <t>přístroj přepínače sériového 10A 3558-A05340</t>
  </si>
  <si>
    <t>22</t>
  </si>
  <si>
    <t>34535406</t>
  </si>
  <si>
    <t>přístroj přepínače střídavého 10A 3558-A06340</t>
  </si>
  <si>
    <t>24</t>
  </si>
  <si>
    <t>13</t>
  </si>
  <si>
    <t>34535799</t>
  </si>
  <si>
    <t>ovladač zapínací tlačítkový 10A 3553-80289 velkoplošný</t>
  </si>
  <si>
    <t>26</t>
  </si>
  <si>
    <t>R.020.001</t>
  </si>
  <si>
    <t>Spínač 10A/250V, řazení 1, IP44</t>
  </si>
  <si>
    <t>28</t>
  </si>
  <si>
    <t>34536490</t>
  </si>
  <si>
    <t>kryt spínače jednopáčkový jednoduchý pro spínače řazení 1,2,6,7,1/0 TANGO3558A-A651</t>
  </si>
  <si>
    <t>30</t>
  </si>
  <si>
    <t>34536700</t>
  </si>
  <si>
    <t>rámeček pro spínače a zásuvky TANGO 3901A-B10 jednonásobný</t>
  </si>
  <si>
    <t>32</t>
  </si>
  <si>
    <t>17</t>
  </si>
  <si>
    <t>34551485</t>
  </si>
  <si>
    <t>zásuvka krytá pro vlhké prostředí 5518-3929 S šedá 1x DIN.IP44</t>
  </si>
  <si>
    <t>34</t>
  </si>
  <si>
    <t>34555123</t>
  </si>
  <si>
    <t>zásuvka 2násobná 16A Tango bílá, slonová kost</t>
  </si>
  <si>
    <t>36</t>
  </si>
  <si>
    <t>19</t>
  </si>
  <si>
    <t>34555103</t>
  </si>
  <si>
    <t>zásuvka 1násobná 16A Tango bílý, slonová kost</t>
  </si>
  <si>
    <t>38</t>
  </si>
  <si>
    <t>R.020.002</t>
  </si>
  <si>
    <t>Zásuvka průmyslová 16A/400V, 5.pol, IP44</t>
  </si>
  <si>
    <t>40</t>
  </si>
  <si>
    <t>34536480</t>
  </si>
  <si>
    <t>spínač trojpólový 63A GW70407 krabice IP65</t>
  </si>
  <si>
    <t>42</t>
  </si>
  <si>
    <t>R.020.003</t>
  </si>
  <si>
    <t>Tlačítko nouzové (zastavení) 1A/130V, přisazené, IP44</t>
  </si>
  <si>
    <t>44</t>
  </si>
  <si>
    <t>23</t>
  </si>
  <si>
    <t>R.020.005</t>
  </si>
  <si>
    <t>Doběhové relé DT4</t>
  </si>
  <si>
    <t>46</t>
  </si>
  <si>
    <t>R.020.006</t>
  </si>
  <si>
    <t xml:space="preserve">Tlačítko "TOTAL STOP", 120x120x50, IP55, včetně montážního příslušenství a štítku s textem "TOTAL STOP", 2NO +2NC kontakty,  ref. typ: GW 42 201</t>
  </si>
  <si>
    <t>48</t>
  </si>
  <si>
    <t>25</t>
  </si>
  <si>
    <t>R.020.004</t>
  </si>
  <si>
    <t>Podružný materiál</t>
  </si>
  <si>
    <t>50</t>
  </si>
  <si>
    <t>030</t>
  </si>
  <si>
    <t>Montážní materiál</t>
  </si>
  <si>
    <t>R.030.001</t>
  </si>
  <si>
    <t>Krabice KPR 68</t>
  </si>
  <si>
    <t>52</t>
  </si>
  <si>
    <t>27</t>
  </si>
  <si>
    <t>34571519</t>
  </si>
  <si>
    <t>krabice univerzální z PH KU 68/2-1902s víčkem KO68</t>
  </si>
  <si>
    <t>54</t>
  </si>
  <si>
    <t>34571524</t>
  </si>
  <si>
    <t>krabice přístrojová odbočná s víčkem z PH KO125</t>
  </si>
  <si>
    <t>56</t>
  </si>
  <si>
    <t>29</t>
  </si>
  <si>
    <t>R.030.002</t>
  </si>
  <si>
    <t>Svorka kabelová bezšroubová 5x1,5-2,5</t>
  </si>
  <si>
    <t>58</t>
  </si>
  <si>
    <t>R.030.003</t>
  </si>
  <si>
    <t>Svorka zemnící ZSA, vč měděného pásku</t>
  </si>
  <si>
    <t>60</t>
  </si>
  <si>
    <t>31</t>
  </si>
  <si>
    <t>35442029</t>
  </si>
  <si>
    <t xml:space="preserve">svorka uzemnění  SU nerez univerzální</t>
  </si>
  <si>
    <t>62</t>
  </si>
  <si>
    <t>R.030.004</t>
  </si>
  <si>
    <t>Krabice + svorkovnice HOP do 120 mm2 (komplet.)</t>
  </si>
  <si>
    <t>64</t>
  </si>
  <si>
    <t>33</t>
  </si>
  <si>
    <t>34571050</t>
  </si>
  <si>
    <t>trubka elektroinstalační ohebná EN 500 86-1141 2316/LPE-1 D16 mm</t>
  </si>
  <si>
    <t>m</t>
  </si>
  <si>
    <t>66</t>
  </si>
  <si>
    <t>34571051</t>
  </si>
  <si>
    <t>trubka elektroinstalační ohebná EN 500 86-1141 2323/LPE-1 D22,9 mm</t>
  </si>
  <si>
    <t>68</t>
  </si>
  <si>
    <t>35</t>
  </si>
  <si>
    <t>34571052</t>
  </si>
  <si>
    <t>trubka elektroinstalační ohebná EN 500 86-1141 2329/LPE-1 D28,4 mm</t>
  </si>
  <si>
    <t>70</t>
  </si>
  <si>
    <t>34571074</t>
  </si>
  <si>
    <t>trubka elektroinstalační ohebná LPFLEX z PVC (EN) 2332</t>
  </si>
  <si>
    <t>72</t>
  </si>
  <si>
    <t>37</t>
  </si>
  <si>
    <t>34571350</t>
  </si>
  <si>
    <t>trubka elektroinstalační ohebná Kopoflex, HDPE+LDPE KF 09040</t>
  </si>
  <si>
    <t>74</t>
  </si>
  <si>
    <t>34571351</t>
  </si>
  <si>
    <t>trubka elektroinstalační ohebná Kopoflex, HDPE+LDPE KF 09050</t>
  </si>
  <si>
    <t>76</t>
  </si>
  <si>
    <t>39</t>
  </si>
  <si>
    <t>R.030.005</t>
  </si>
  <si>
    <t>Kabelový žlab perforovaný 50/150 s víkem žár. zinkovaný, včetně vyložení a spojovacího materiálu</t>
  </si>
  <si>
    <t>78</t>
  </si>
  <si>
    <t>34572335</t>
  </si>
  <si>
    <t>páska stahovací kabelová VPP 13/1000</t>
  </si>
  <si>
    <t>100 kus</t>
  </si>
  <si>
    <t>80</t>
  </si>
  <si>
    <t>41</t>
  </si>
  <si>
    <t>R.030.006</t>
  </si>
  <si>
    <t>Kabelový štítek pro označení kabelu (začáte/konec), nesmazatelný, PVC</t>
  </si>
  <si>
    <t>82</t>
  </si>
  <si>
    <t>58541254</t>
  </si>
  <si>
    <t>sádra bílá 30 kg bal.</t>
  </si>
  <si>
    <t>t</t>
  </si>
  <si>
    <t>84</t>
  </si>
  <si>
    <t>43</t>
  </si>
  <si>
    <t>R.030.007</t>
  </si>
  <si>
    <t>Kovová konstrukce pod rozvaděče HR</t>
  </si>
  <si>
    <t>86</t>
  </si>
  <si>
    <t>R.030.009</t>
  </si>
  <si>
    <t>Servopohon regulační klapky (referenční typ: BELIMO LM 24A)</t>
  </si>
  <si>
    <t>88</t>
  </si>
  <si>
    <t>45</t>
  </si>
  <si>
    <t>R.030.008</t>
  </si>
  <si>
    <t>90</t>
  </si>
  <si>
    <t>040</t>
  </si>
  <si>
    <t>Rozvaděče</t>
  </si>
  <si>
    <t>R.040.001</t>
  </si>
  <si>
    <t>Rozvaděč HR, Ik=10kA, viz. projektová dokumentace č.07 (komplet dle PD)</t>
  </si>
  <si>
    <t>92</t>
  </si>
  <si>
    <t>47</t>
  </si>
  <si>
    <t>R.040.002</t>
  </si>
  <si>
    <t>Rozvaděč RG, Ik=10kA, viz projektová dokumentace č. 08 (komplet dle PD)</t>
  </si>
  <si>
    <t>94</t>
  </si>
  <si>
    <t>R.040.003</t>
  </si>
  <si>
    <t xml:space="preserve">Typová krabice s přepěťovou ochranou typu T1 (1x-2P TN-S)  - komplet</t>
  </si>
  <si>
    <t>96</t>
  </si>
  <si>
    <t>49</t>
  </si>
  <si>
    <t>R.040.004</t>
  </si>
  <si>
    <t>Typová krabice s přepěťovou ochranou typu T1 (1x - 4P TN-S) - komplet</t>
  </si>
  <si>
    <t>98</t>
  </si>
  <si>
    <t>050</t>
  </si>
  <si>
    <t>Kabely</t>
  </si>
  <si>
    <t>34111005</t>
  </si>
  <si>
    <t>kabel silový s Cu jádrem CYKY 2x1,5 mm2</t>
  </si>
  <si>
    <t>100</t>
  </si>
  <si>
    <t>51</t>
  </si>
  <si>
    <t>34111030</t>
  </si>
  <si>
    <t>kabel silový s Cu jádrem CYKY 3x1,5 mm2</t>
  </si>
  <si>
    <t>102</t>
  </si>
  <si>
    <t>34111060</t>
  </si>
  <si>
    <t>kabel silový s Cu jádrem CYKY 4x1,5 mm2</t>
  </si>
  <si>
    <t>104</t>
  </si>
  <si>
    <t>53</t>
  </si>
  <si>
    <t>34111036</t>
  </si>
  <si>
    <t>kabel silový s Cu jádrem CYKY 3x2,5 mm2</t>
  </si>
  <si>
    <t>106</t>
  </si>
  <si>
    <t>34111090</t>
  </si>
  <si>
    <t>kabel silový s Cu jádrem CYKY 5x1,5 mm2</t>
  </si>
  <si>
    <t>108</t>
  </si>
  <si>
    <t>55</t>
  </si>
  <si>
    <t>34111094</t>
  </si>
  <si>
    <t>kabel silový s Cu jádrem CYKY 5x2,5 mm2</t>
  </si>
  <si>
    <t>110</t>
  </si>
  <si>
    <t>34111100</t>
  </si>
  <si>
    <t>kabel silový s Cu jádrem CYKY 5x6 mm2</t>
  </si>
  <si>
    <t>112</t>
  </si>
  <si>
    <t>57</t>
  </si>
  <si>
    <t>34111098</t>
  </si>
  <si>
    <t>kabel silový s Cu jádrem CYKY 5x4 mm2</t>
  </si>
  <si>
    <t>114</t>
  </si>
  <si>
    <t>R.050.001</t>
  </si>
  <si>
    <t>kabel silový s Cu jádrem CYKY 5x10 mm2</t>
  </si>
  <si>
    <t>116</t>
  </si>
  <si>
    <t>59</t>
  </si>
  <si>
    <t>R.050.002</t>
  </si>
  <si>
    <t>kabel silový s Cu jádrem CYKY 5x16 mm2</t>
  </si>
  <si>
    <t>118</t>
  </si>
  <si>
    <t>R.050.003</t>
  </si>
  <si>
    <t>kabel silový s Cu jádrem CYKY 3x240+120 mm2</t>
  </si>
  <si>
    <t>120</t>
  </si>
  <si>
    <t>61</t>
  </si>
  <si>
    <t>R.050.010</t>
  </si>
  <si>
    <t>Kabel PRAFLaDur P30-R,CXKH-V-O 2x1,5 mm2 (B2cas1d0)</t>
  </si>
  <si>
    <t>122</t>
  </si>
  <si>
    <t>R.050.004</t>
  </si>
  <si>
    <t>kabel silový H07RN-F 5x1,5 mm2</t>
  </si>
  <si>
    <t>124</t>
  </si>
  <si>
    <t>63</t>
  </si>
  <si>
    <t>R.050.005</t>
  </si>
  <si>
    <t>kabel silový H07RN-F 5x2,5 mm2</t>
  </si>
  <si>
    <t>126</t>
  </si>
  <si>
    <t>R.050.006</t>
  </si>
  <si>
    <t>kabel silový H07RN-F 5x6 mm2</t>
  </si>
  <si>
    <t>128</t>
  </si>
  <si>
    <t>65</t>
  </si>
  <si>
    <t>R.050.007</t>
  </si>
  <si>
    <t>kabel silový H07RN-F 5x10 mm2</t>
  </si>
  <si>
    <t>130</t>
  </si>
  <si>
    <t>R.050.008</t>
  </si>
  <si>
    <t>kabel silový H07RN-F 5x16 mm2</t>
  </si>
  <si>
    <t>132</t>
  </si>
  <si>
    <t>67</t>
  </si>
  <si>
    <t>34140825</t>
  </si>
  <si>
    <t>vodič silový s Cu jádrem CYA H07 V-K 4 mm2</t>
  </si>
  <si>
    <t>134</t>
  </si>
  <si>
    <t>34140826</t>
  </si>
  <si>
    <t>vodič silový s Cu jádrem CYA H07 V-K 6 mm2</t>
  </si>
  <si>
    <t>136</t>
  </si>
  <si>
    <t>69</t>
  </si>
  <si>
    <t>34140846</t>
  </si>
  <si>
    <t>vodič silový s Cu jádrem CYA H07 V-K 16 mm2</t>
  </si>
  <si>
    <t>138</t>
  </si>
  <si>
    <t>34142160</t>
  </si>
  <si>
    <t>vodič silový s Cu jádrem CYA H07 V-K 25 mm2</t>
  </si>
  <si>
    <t>140</t>
  </si>
  <si>
    <t>71</t>
  </si>
  <si>
    <t>34142161</t>
  </si>
  <si>
    <t>vodič silový s Cu jádrem CYA H07 V-K 35 mm2</t>
  </si>
  <si>
    <t>142</t>
  </si>
  <si>
    <t>R.050.009</t>
  </si>
  <si>
    <t>Pásek zemnící FeZn 30x4</t>
  </si>
  <si>
    <t>144</t>
  </si>
  <si>
    <t>741</t>
  </si>
  <si>
    <t>Elektroinstalace - silnoproud</t>
  </si>
  <si>
    <t>73</t>
  </si>
  <si>
    <t>K</t>
  </si>
  <si>
    <t>741210202</t>
  </si>
  <si>
    <t>Montáž rozváděč skříňový nebo panelový dělitelný pole do 300 kg</t>
  </si>
  <si>
    <t>146</t>
  </si>
  <si>
    <t>741210122</t>
  </si>
  <si>
    <t>Montáž rozváděčů litinových, hliníkových nebo plastových - skříněk do 20 kg</t>
  </si>
  <si>
    <t>148</t>
  </si>
  <si>
    <t>75</t>
  </si>
  <si>
    <t>741112023</t>
  </si>
  <si>
    <t>Montáž krabice nástěnná plastová čtyřhranná do 250x250 mm</t>
  </si>
  <si>
    <t>150</t>
  </si>
  <si>
    <t>741231012</t>
  </si>
  <si>
    <t>Montáž svorkovnice do rozvaděčů - ochranná</t>
  </si>
  <si>
    <t>152</t>
  </si>
  <si>
    <t>77</t>
  </si>
  <si>
    <t>741310001</t>
  </si>
  <si>
    <t>Montáž vypínač nástěnný 1-jednopólový prostředí normální</t>
  </si>
  <si>
    <t>154</t>
  </si>
  <si>
    <t>741310201</t>
  </si>
  <si>
    <t>Montáž vypínač (polo)zapuštěný šroubové připojení 1-jednopólový</t>
  </si>
  <si>
    <t>156</t>
  </si>
  <si>
    <t>79</t>
  </si>
  <si>
    <t>741310212</t>
  </si>
  <si>
    <t>Montáž ovladač (polo)zapuštěný šroubové připojení 1/0-tlačítkový zapínací</t>
  </si>
  <si>
    <t>158</t>
  </si>
  <si>
    <t>741310231</t>
  </si>
  <si>
    <t>Montáž přepínač (polo)zapuštěný šroubové připojení 5-seriový</t>
  </si>
  <si>
    <t>160</t>
  </si>
  <si>
    <t>81</t>
  </si>
  <si>
    <t>741310233</t>
  </si>
  <si>
    <t>Montáž přepínač (polo)zapuštěný šroubové připojení 6-střídavý</t>
  </si>
  <si>
    <t>162</t>
  </si>
  <si>
    <t>741310239</t>
  </si>
  <si>
    <t>Montáž přepínač (polo)zapuštěný šroubové připojení 7-křížový</t>
  </si>
  <si>
    <t>164</t>
  </si>
  <si>
    <t>83</t>
  </si>
  <si>
    <t>741310403</t>
  </si>
  <si>
    <t>Montáž spínač tří/čtyřpólový nástěnný do 63 A prostředí normální</t>
  </si>
  <si>
    <t>166</t>
  </si>
  <si>
    <t>741313042</t>
  </si>
  <si>
    <t>Montáž zásuvka (polo)zapuštěná šroubové připojení 2P+PE dvojí zapojení - průběžná</t>
  </si>
  <si>
    <t>168</t>
  </si>
  <si>
    <t>85</t>
  </si>
  <si>
    <t>741313043</t>
  </si>
  <si>
    <t>Montáž zásuvka (polo)zapuštěná šroubové připojení 2x(2P + PE) dvojnásobná</t>
  </si>
  <si>
    <t>170</t>
  </si>
  <si>
    <t>741313082</t>
  </si>
  <si>
    <t>Montáž zásuvka chráněná v krabici šroubové připojení 2P+PE prostředí venkovní, mokré</t>
  </si>
  <si>
    <t>172</t>
  </si>
  <si>
    <t>87</t>
  </si>
  <si>
    <t>741313251</t>
  </si>
  <si>
    <t>Montáž zásuvek průmyslových nástěnných provedení IP 44 3P+N+PE 16 A</t>
  </si>
  <si>
    <t>174</t>
  </si>
  <si>
    <t>741330302</t>
  </si>
  <si>
    <t>Montáž ovladač tlačítkový vestavný s aretací se zapojením vodičů</t>
  </si>
  <si>
    <t>176</t>
  </si>
  <si>
    <t>89</t>
  </si>
  <si>
    <t>741420021</t>
  </si>
  <si>
    <t>Montáž svorka hromosvodná se 2 šrouby</t>
  </si>
  <si>
    <t>178</t>
  </si>
  <si>
    <t>741112001</t>
  </si>
  <si>
    <t>Montáž krabice zapuštěná plastová kruhová</t>
  </si>
  <si>
    <t>180</t>
  </si>
  <si>
    <t>91</t>
  </si>
  <si>
    <t>741112022</t>
  </si>
  <si>
    <t>Montáž krabice nástěnná plastová čtyřhranná do 160x160 mm</t>
  </si>
  <si>
    <t>182</t>
  </si>
  <si>
    <t>741110061</t>
  </si>
  <si>
    <t>Montáž trubka plastová ohebná D přes 11 do 23 mm uložená pod omítku</t>
  </si>
  <si>
    <t>184</t>
  </si>
  <si>
    <t>93</t>
  </si>
  <si>
    <t>741110043</t>
  </si>
  <si>
    <t>Montáž trubka plastová ohebná D přes 35 mm uložená pevně</t>
  </si>
  <si>
    <t>186</t>
  </si>
  <si>
    <t>741110062</t>
  </si>
  <si>
    <t>Montáž trubka plastová ohebná D přes 23 do 35 mm uložená pod omítku</t>
  </si>
  <si>
    <t>188</t>
  </si>
  <si>
    <t>95</t>
  </si>
  <si>
    <t>741110063</t>
  </si>
  <si>
    <t>Montáž trubka plastová ohebná D přes 35 mm uložená pod omítku</t>
  </si>
  <si>
    <t>190</t>
  </si>
  <si>
    <t>741910414</t>
  </si>
  <si>
    <t>Montáž žlab kovový šířky do 250 mm bez víka</t>
  </si>
  <si>
    <t>192</t>
  </si>
  <si>
    <t>97</t>
  </si>
  <si>
    <t>741910421</t>
  </si>
  <si>
    <t>Montáž žlab kovový - uzavření víkem</t>
  </si>
  <si>
    <t>194</t>
  </si>
  <si>
    <t>741128002</t>
  </si>
  <si>
    <t>Ostatní práce při montáži vodičů a kabelů - označení dalším štítkem</t>
  </si>
  <si>
    <t>196</t>
  </si>
  <si>
    <t>99</t>
  </si>
  <si>
    <t>741128003</t>
  </si>
  <si>
    <t>Ostatní práce při montáži vodičů a kabelů - svazkování žil</t>
  </si>
  <si>
    <t>198</t>
  </si>
  <si>
    <t>741372022</t>
  </si>
  <si>
    <t>Montáž svítidlo LED bytové přisazené nástěnné panelové do 0,36 m2</t>
  </si>
  <si>
    <t>200</t>
  </si>
  <si>
    <t>101</t>
  </si>
  <si>
    <t>741372021</t>
  </si>
  <si>
    <t>Montáž svítidlo LED bytové přisazené nástěnné panelové do 0,09 m2</t>
  </si>
  <si>
    <t>202</t>
  </si>
  <si>
    <t>R.741.001</t>
  </si>
  <si>
    <t>Osazení fotoluminiscenční bezpečnostní tabulky</t>
  </si>
  <si>
    <t>204</t>
  </si>
  <si>
    <t>103</t>
  </si>
  <si>
    <t>741122011</t>
  </si>
  <si>
    <t>Montáž kabel Cu bez ukončení uložený pod omítku plný kulatý 2x1,5 až 2,5 mm2 (CYKY)</t>
  </si>
  <si>
    <t>206</t>
  </si>
  <si>
    <t>741122015</t>
  </si>
  <si>
    <t>Montáž kabel Cu bez ukončení uložený pod omítku plný kulatý 3x1,5 mm2 (CYKY)</t>
  </si>
  <si>
    <t>208</t>
  </si>
  <si>
    <t>105</t>
  </si>
  <si>
    <t>741122021</t>
  </si>
  <si>
    <t>Montáž kabel Cu bez ukončení uložený pod omítku plný kulatý 4x1,5 mm2 (CYKY)</t>
  </si>
  <si>
    <t>210</t>
  </si>
  <si>
    <t>741122016</t>
  </si>
  <si>
    <t>Montáž kabel Cu bez ukončení uložený pod omítku plný kulatý 3x2,5 až 6 mm2 (CYKY)</t>
  </si>
  <si>
    <t>212</t>
  </si>
  <si>
    <t>107</t>
  </si>
  <si>
    <t>741122031</t>
  </si>
  <si>
    <t>Montáž kabel Cu bez ukončení uložený pod omítku plný kulatý 5x1,5 až 2,5 mm2 (CYKY)</t>
  </si>
  <si>
    <t>214</t>
  </si>
  <si>
    <t>741122032</t>
  </si>
  <si>
    <t>Montáž kabel Cu bez ukončení uložený pod omítku plný kulatý 5x4 až 6 mm2 (CYKY)</t>
  </si>
  <si>
    <t>216</t>
  </si>
  <si>
    <t>109</t>
  </si>
  <si>
    <t>741122033</t>
  </si>
  <si>
    <t>Montáž kabel Cu bez ukončení uložený pod omítku plný kulatý 5x10mm2 (CYKY)</t>
  </si>
  <si>
    <t>218</t>
  </si>
  <si>
    <t>R.741.002</t>
  </si>
  <si>
    <t>Montáž kabel Cu bez ukončení uložený pod omítku plný kulatý 5x16mm2 (CYKY)</t>
  </si>
  <si>
    <t>220</t>
  </si>
  <si>
    <t>111</t>
  </si>
  <si>
    <t>R.741.003</t>
  </si>
  <si>
    <t>Montáž kabel Cu bez ukončení uložený pod omítku plný kulatý 3x240+120 mm2 (CYKY)</t>
  </si>
  <si>
    <t>222</t>
  </si>
  <si>
    <t>741120001</t>
  </si>
  <si>
    <t>Montáž vodič Cu izolovaný plný a laněný žíla 0,35-6 mm2 pod omítku (CY)</t>
  </si>
  <si>
    <t>224</t>
  </si>
  <si>
    <t>113</t>
  </si>
  <si>
    <t>741120003</t>
  </si>
  <si>
    <t>Montáž vodič Cu izolovaný plný a laněný žíla 10-16 mm2 pod omítku (CY)</t>
  </si>
  <si>
    <t>226</t>
  </si>
  <si>
    <t>741120005</t>
  </si>
  <si>
    <t>Montáž vodič Cu izolovaný plný a laněný žíla 25-35 mm2 pod omítku (CY)</t>
  </si>
  <si>
    <t>228</t>
  </si>
  <si>
    <t>115</t>
  </si>
  <si>
    <t>741122231</t>
  </si>
  <si>
    <t>Montáž kabel Cu plný kulatý žíla 5x1,5 až 2,5 mm2 uložený volně (CYKY)</t>
  </si>
  <si>
    <t>230</t>
  </si>
  <si>
    <t>741122232</t>
  </si>
  <si>
    <t>Montáž kabel Cu plný kulatý žíla 5x4 až 6 mm2 uložený volně (CYKY)</t>
  </si>
  <si>
    <t>232</t>
  </si>
  <si>
    <t>117</t>
  </si>
  <si>
    <t>741122233</t>
  </si>
  <si>
    <t>Montáž kabel Cu plný kulatý žíla 5x10 mm2 uložený volně (CYKY)</t>
  </si>
  <si>
    <t>234</t>
  </si>
  <si>
    <t>741122234</t>
  </si>
  <si>
    <t>Montáž kabel Cu plný kulatý žíla 5x16 mm2 uložený volně (CYKY)</t>
  </si>
  <si>
    <t>236</t>
  </si>
  <si>
    <t>119</t>
  </si>
  <si>
    <t>210220001</t>
  </si>
  <si>
    <t>Montáž uzemňovacího vedení vodičů FeZn pomocí svorek na povrchu páskou do 120 mm2</t>
  </si>
  <si>
    <t>238</t>
  </si>
  <si>
    <t>210100001</t>
  </si>
  <si>
    <t>Ukončení vodičů v rozváděči nebo na přístroji včetně zapojení průřezu žíly do 2,5 mm2</t>
  </si>
  <si>
    <t>240</t>
  </si>
  <si>
    <t>121</t>
  </si>
  <si>
    <t>210100002</t>
  </si>
  <si>
    <t>Ukončení vodičů v rozváděči nebo na přístroji včetně zapojení průřezu žíly do 6 mm2</t>
  </si>
  <si>
    <t>242</t>
  </si>
  <si>
    <t>210100003</t>
  </si>
  <si>
    <t>Ukončení vodičů v rozváděči nebo na přístroji včetně zapojení průřezu žíly do 16 mm2</t>
  </si>
  <si>
    <t>244</t>
  </si>
  <si>
    <t>123</t>
  </si>
  <si>
    <t>210100004</t>
  </si>
  <si>
    <t>Ukončení vodičů v rozváděči nebo na přístroji včetně zapojení průřezu žíly do 25 mm2</t>
  </si>
  <si>
    <t>246</t>
  </si>
  <si>
    <t>210100005</t>
  </si>
  <si>
    <t>Ukončení vodičů v rozváděči nebo na přístroji včetně zapojení průřezu žíly do 35 mm2</t>
  </si>
  <si>
    <t>248</t>
  </si>
  <si>
    <t>125</t>
  </si>
  <si>
    <t>210100009</t>
  </si>
  <si>
    <t>Ukončení vodičů v rozváděči nebo na přístroji včetně zapojení průřezu žíly do 120 mm2</t>
  </si>
  <si>
    <t>250</t>
  </si>
  <si>
    <t>210100012</t>
  </si>
  <si>
    <t>Ukončení vodičů v rozváděči nebo na přístroji včetně zapojení průřezu žíly do 240 mm2</t>
  </si>
  <si>
    <t>252</t>
  </si>
  <si>
    <t>127</t>
  </si>
  <si>
    <t>210100014</t>
  </si>
  <si>
    <t>Ukončení vodičů v rozváděči nebo na přístroji včetně zapojení průřezu žíly do 10 mm2</t>
  </si>
  <si>
    <t>254</t>
  </si>
  <si>
    <t>210100562</t>
  </si>
  <si>
    <t>Ukončení kabelů celoplastových koncovkou do 1 kV přírubovou jednocestnou KSPe žíly do 2x1,5až6 mm2</t>
  </si>
  <si>
    <t>256</t>
  </si>
  <si>
    <t>129</t>
  </si>
  <si>
    <t>210100563</t>
  </si>
  <si>
    <t>Ukončení kabelů celoplastových koncovkou do 1 kV přírubovou jednocestnou KSPe žíly do 3x1,5až10 mm2</t>
  </si>
  <si>
    <t>258</t>
  </si>
  <si>
    <t>210100601</t>
  </si>
  <si>
    <t>Ukončení kabelů celoplastových koncovkou do 1 kV přírubovou jednocestnou KSPe žíly do 4x0,5až16 mm2</t>
  </si>
  <si>
    <t>260</t>
  </si>
  <si>
    <t>131</t>
  </si>
  <si>
    <t>210100575</t>
  </si>
  <si>
    <t>Ukončení kabelů celoplastových koncovkou do 1 kV přírubovou jednocestnou KSPe žíly do 4x240 mm2</t>
  </si>
  <si>
    <t>262</t>
  </si>
  <si>
    <t>R.741.010</t>
  </si>
  <si>
    <t>Montáž doběhového relé DT4</t>
  </si>
  <si>
    <t>264</t>
  </si>
  <si>
    <t>OST</t>
  </si>
  <si>
    <t>Ostatní</t>
  </si>
  <si>
    <t>133</t>
  </si>
  <si>
    <t>R.060.001</t>
  </si>
  <si>
    <t>Demontáž stávající elektroinstalace (osvětlení, zásuvky, spínače, kabeláž...atd)</t>
  </si>
  <si>
    <t>262144</t>
  </si>
  <si>
    <t>266</t>
  </si>
  <si>
    <t>R.060.002</t>
  </si>
  <si>
    <t>Demontáž stávajícího rozvaděče R8</t>
  </si>
  <si>
    <t>268</t>
  </si>
  <si>
    <t>135</t>
  </si>
  <si>
    <t>R.060.003</t>
  </si>
  <si>
    <t>Demontáž stávajícího rozvaděče R11</t>
  </si>
  <si>
    <t>270</t>
  </si>
  <si>
    <t>R.060.004</t>
  </si>
  <si>
    <t>Demontáž stávajícího rozvaděče HR</t>
  </si>
  <si>
    <t>272</t>
  </si>
  <si>
    <t>137</t>
  </si>
  <si>
    <t>R.060.005</t>
  </si>
  <si>
    <t>El. přepojení stávajících el. vývodů do nového rozvaděče HR</t>
  </si>
  <si>
    <t>hod</t>
  </si>
  <si>
    <t>274</t>
  </si>
  <si>
    <t>460680453</t>
  </si>
  <si>
    <t>Vysekání kapes a výklenků ve zdivu cihelném pro krabice 15x15x10 cm</t>
  </si>
  <si>
    <t>276</t>
  </si>
  <si>
    <t>139</t>
  </si>
  <si>
    <t>R.060.006</t>
  </si>
  <si>
    <t>Prostup do stopupačky</t>
  </si>
  <si>
    <t>278</t>
  </si>
  <si>
    <t>R.060.007</t>
  </si>
  <si>
    <t>Průrazy stropy a zdmi budovy</t>
  </si>
  <si>
    <t>280</t>
  </si>
  <si>
    <t>141</t>
  </si>
  <si>
    <t>R.060.008</t>
  </si>
  <si>
    <t>Sekání drážek pro kabely ve zdech budovy</t>
  </si>
  <si>
    <t>282</t>
  </si>
  <si>
    <t>R.060.009</t>
  </si>
  <si>
    <t>Zednické přípomoce</t>
  </si>
  <si>
    <t>284</t>
  </si>
  <si>
    <t>143</t>
  </si>
  <si>
    <t>R.060.010</t>
  </si>
  <si>
    <t>Koordinace s ostatními profesemi</t>
  </si>
  <si>
    <t>286</t>
  </si>
  <si>
    <t>R.060.011</t>
  </si>
  <si>
    <t>Lešení do 10 m</t>
  </si>
  <si>
    <t>288</t>
  </si>
  <si>
    <t>145</t>
  </si>
  <si>
    <t>R.060.012</t>
  </si>
  <si>
    <t>Komplexní funkční zkoušky</t>
  </si>
  <si>
    <t>290</t>
  </si>
  <si>
    <t>R.060.013</t>
  </si>
  <si>
    <t>Zkušební provoz</t>
  </si>
  <si>
    <t>292</t>
  </si>
  <si>
    <t>147</t>
  </si>
  <si>
    <t>R.060.014</t>
  </si>
  <si>
    <t>Výchozí revize elektroinstalace + vystavení revizní zprávy</t>
  </si>
  <si>
    <t>294</t>
  </si>
  <si>
    <t>R.060.015</t>
  </si>
  <si>
    <t>Vypracování návodu na údržbu a plánu údržby</t>
  </si>
  <si>
    <t>296</t>
  </si>
  <si>
    <t>149</t>
  </si>
  <si>
    <t>R.060.016</t>
  </si>
  <si>
    <t>Zaškolení obsluhy + vypracování písemného zápisu o zaškolení</t>
  </si>
  <si>
    <t>298</t>
  </si>
  <si>
    <t>R.060.017</t>
  </si>
  <si>
    <t>Dokumentace skutečného provedení díla, vydaná v tištěné i elktronické verzi</t>
  </si>
  <si>
    <t>300</t>
  </si>
  <si>
    <t>151</t>
  </si>
  <si>
    <t>R.060.018</t>
  </si>
  <si>
    <t>Poplatek za likvidaci a odvoz elektroodpadu</t>
  </si>
  <si>
    <t>302</t>
  </si>
  <si>
    <t>R.060.019</t>
  </si>
  <si>
    <t>Skládkování a odvoz vybourané suti do 1 km</t>
  </si>
  <si>
    <t>304</t>
  </si>
  <si>
    <t>153</t>
  </si>
  <si>
    <t>R.060.020</t>
  </si>
  <si>
    <t>Nepředvídané práce , pomocný dělník</t>
  </si>
  <si>
    <t>306</t>
  </si>
  <si>
    <t>R.060.021</t>
  </si>
  <si>
    <t>Nepředvídané práce, kvalifikovaný dělník</t>
  </si>
  <si>
    <t>308</t>
  </si>
  <si>
    <t>155</t>
  </si>
  <si>
    <t>R.060.022</t>
  </si>
  <si>
    <t>Komplety, materiály a práce nezahrnuté v tomto rozpočtu, ale nutné pro dokonšení díla</t>
  </si>
  <si>
    <t>310</t>
  </si>
  <si>
    <t>R.060.023</t>
  </si>
  <si>
    <t>Přepojení stávajících vývodů dle dohledáných skut. stavů realizační firmou (AYKY 1,5-25)</t>
  </si>
  <si>
    <t>312</t>
  </si>
  <si>
    <t>157</t>
  </si>
  <si>
    <t>R.060.24</t>
  </si>
  <si>
    <t>Úprava stávajícího hromosvodu - komplet, včetně dohledání sk. stavu, prováděcí dokumentace, montáže...atd)</t>
  </si>
  <si>
    <t>314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</si>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</sst>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  <protection locked="0"/>
    </xf>
    <xf numFmtId="0" fontId="18" fillId="2" borderId="22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</xf>
    <xf numFmtId="167" fontId="18" fillId="0" borderId="0" xfId="0" applyNumberFormat="1" applyFont="1" applyBorder="1" applyAlignment="1" applyProtection="1">
      <alignment vertical="center"/>
    </xf>
    <xf numFmtId="4" fontId="18" fillId="0" borderId="20" xfId="0" applyNumberFormat="1" applyFont="1" applyBorder="1" applyAlignment="1" applyProtection="1">
      <alignment vertical="center"/>
    </xf>
    <xf numFmtId="167" fontId="18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29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G20" s="28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ROUND(AX94,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ROUND(AY94,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G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G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G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G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G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G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G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G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G83" s="35"/>
    </row>
    <row r="84" s="4" customFormat="1" ht="12" customHeight="1">
      <c r="A84" s="4"/>
      <c r="B84" s="67"/>
      <c r="C84" s="29" t="s">
        <v>14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IMPORT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G84" s="4"/>
    </row>
    <row r="85" s="5" customFormat="1" ht="36.96" customHeight="1">
      <c r="A85" s="5"/>
      <c r="B85" s="70"/>
      <c r="C85" s="71" t="s">
        <v>17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Elektro ZŠ Kaplického kuchyně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G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G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18.3.2022</v>
      </c>
      <c r="AN87" s="76"/>
      <c r="AO87" s="37"/>
      <c r="AP87" s="37"/>
      <c r="AQ87" s="37"/>
      <c r="AR87" s="41"/>
      <c r="BG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G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1"/>
      <c r="BG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5"/>
      <c r="BG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9"/>
      <c r="BG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8" t="s">
        <v>70</v>
      </c>
      <c r="BE92" s="98" t="s">
        <v>71</v>
      </c>
      <c r="BF92" s="99" t="s">
        <v>72</v>
      </c>
      <c r="BG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2"/>
      <c r="BG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SUM(AG94,AV94)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ROUND(AT95,2)</f>
        <v>0</v>
      </c>
      <c r="AU94" s="112">
        <f>ROUND(AU95,2)</f>
        <v>0</v>
      </c>
      <c r="AV94" s="112">
        <f>ROUND(SUM(AX94:AY94),2)</f>
        <v>0</v>
      </c>
      <c r="AW94" s="113">
        <f>ROUND(AW95,5)</f>
        <v>0</v>
      </c>
      <c r="AX94" s="112">
        <f>ROUND(BB94*L29,2)</f>
        <v>0</v>
      </c>
      <c r="AY94" s="112">
        <f>ROUND(BC94*L30,2)</f>
        <v>0</v>
      </c>
      <c r="AZ94" s="112">
        <f>ROUND(BD94*L29,2)</f>
        <v>0</v>
      </c>
      <c r="BA94" s="112">
        <f>ROUND(BE94*L30,2)</f>
        <v>0</v>
      </c>
      <c r="BB94" s="112">
        <f>ROUND(BB95,2)</f>
        <v>0</v>
      </c>
      <c r="BC94" s="112">
        <f>ROUND(BC95,2)</f>
        <v>0</v>
      </c>
      <c r="BD94" s="112">
        <f>ROUND(BD95,2)</f>
        <v>0</v>
      </c>
      <c r="BE94" s="112">
        <f>ROUND(BE95,2)</f>
        <v>0</v>
      </c>
      <c r="BF94" s="114">
        <f>ROUND(BF95,2)</f>
        <v>0</v>
      </c>
      <c r="BG94" s="6"/>
      <c r="BS94" s="115" t="s">
        <v>74</v>
      </c>
      <c r="BT94" s="115" t="s">
        <v>75</v>
      </c>
      <c r="BU94" s="116" t="s">
        <v>76</v>
      </c>
      <c r="BV94" s="115" t="s">
        <v>15</v>
      </c>
      <c r="BW94" s="115" t="s">
        <v>6</v>
      </c>
      <c r="BX94" s="115" t="s">
        <v>77</v>
      </c>
      <c r="CL94" s="115" t="s">
        <v>1</v>
      </c>
    </row>
    <row r="95" s="7" customFormat="1" ht="16.5" customHeight="1">
      <c r="A95" s="117" t="s">
        <v>78</v>
      </c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'Objekt0 - Elektro ZS Kapl...'!K32</f>
        <v>0</v>
      </c>
      <c r="AH95" s="121"/>
      <c r="AI95" s="121"/>
      <c r="AJ95" s="121"/>
      <c r="AK95" s="121"/>
      <c r="AL95" s="121"/>
      <c r="AM95" s="121"/>
      <c r="AN95" s="122">
        <f>SUM(AG95,AV95)</f>
        <v>0</v>
      </c>
      <c r="AO95" s="121"/>
      <c r="AP95" s="121"/>
      <c r="AQ95" s="123" t="s">
        <v>81</v>
      </c>
      <c r="AR95" s="124"/>
      <c r="AS95" s="125">
        <f>'Objekt0 - Elektro ZS Kapl...'!K30</f>
        <v>0</v>
      </c>
      <c r="AT95" s="126">
        <f>'Objekt0 - Elektro ZS Kapl...'!K31</f>
        <v>0</v>
      </c>
      <c r="AU95" s="126">
        <v>0</v>
      </c>
      <c r="AV95" s="126">
        <f>ROUND(SUM(AX95:AY95),2)</f>
        <v>0</v>
      </c>
      <c r="AW95" s="127">
        <f>'Objekt0 - Elektro ZS Kapl...'!T125</f>
        <v>0</v>
      </c>
      <c r="AX95" s="126">
        <f>'Objekt0 - Elektro ZS Kapl...'!K35</f>
        <v>0</v>
      </c>
      <c r="AY95" s="126">
        <f>'Objekt0 - Elektro ZS Kapl...'!K36</f>
        <v>0</v>
      </c>
      <c r="AZ95" s="126">
        <f>'Objekt0 - Elektro ZS Kapl...'!K37</f>
        <v>0</v>
      </c>
      <c r="BA95" s="126">
        <f>'Objekt0 - Elektro ZS Kapl...'!K38</f>
        <v>0</v>
      </c>
      <c r="BB95" s="126">
        <f>'Objekt0 - Elektro ZS Kapl...'!F35</f>
        <v>0</v>
      </c>
      <c r="BC95" s="126">
        <f>'Objekt0 - Elektro ZS Kapl...'!F36</f>
        <v>0</v>
      </c>
      <c r="BD95" s="126">
        <f>'Objekt0 - Elektro ZS Kapl...'!F37</f>
        <v>0</v>
      </c>
      <c r="BE95" s="126">
        <f>'Objekt0 - Elektro ZS Kapl...'!F38</f>
        <v>0</v>
      </c>
      <c r="BF95" s="128">
        <f>'Objekt0 - Elektro ZS Kapl...'!F39</f>
        <v>0</v>
      </c>
      <c r="BG95" s="7"/>
      <c r="BT95" s="129" t="s">
        <v>82</v>
      </c>
      <c r="BV95" s="129" t="s">
        <v>15</v>
      </c>
      <c r="BW95" s="129" t="s">
        <v>83</v>
      </c>
      <c r="BX95" s="129" t="s">
        <v>6</v>
      </c>
      <c r="CL95" s="129" t="s">
        <v>1</v>
      </c>
      <c r="CM95" s="129" t="s">
        <v>84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</row>
  </sheetData>
  <sheetProtection sheet="1" formatColumns="0" formatRows="0" objects="1" scenarios="1" spinCount="100000" saltValue="53QC5gZlG/Tj2o/YD/fj+7+w0IinFjo6j/lKcy83rc+un4LkWmrX0TuJougXC7lX7e1WNiKEZ0MjyBKRycFGVQ==" hashValue="rQbLPfs5amjXqsatMqMT0QAtF/xskR0aNWW9+4u8EttOfLS+Vs3NjzdM49ciUKUgTBvYhQGcqUmQ+O2uxaNuTQ==" algorithmName="SHA-512" password="CC35"/>
  <mergeCells count="42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Objekt0 - Elektro ZS Kap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83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7"/>
      <c r="AT3" s="14" t="s">
        <v>84</v>
      </c>
    </row>
    <row r="4" hidden="1" s="1" customFormat="1" ht="24.96" customHeight="1">
      <c r="B4" s="17"/>
      <c r="D4" s="132" t="s">
        <v>85</v>
      </c>
      <c r="M4" s="17"/>
      <c r="N4" s="133" t="s">
        <v>11</v>
      </c>
      <c r="AT4" s="14" t="s">
        <v>4</v>
      </c>
    </row>
    <row r="5" hidden="1" s="1" customFormat="1" ht="6.96" customHeight="1">
      <c r="B5" s="17"/>
      <c r="M5" s="17"/>
    </row>
    <row r="6" hidden="1" s="1" customFormat="1" ht="12" customHeight="1">
      <c r="B6" s="17"/>
      <c r="D6" s="134" t="s">
        <v>17</v>
      </c>
      <c r="M6" s="17"/>
    </row>
    <row r="7" hidden="1" s="1" customFormat="1" ht="16.5" customHeight="1">
      <c r="B7" s="17"/>
      <c r="E7" s="135" t="str">
        <f>'Rekapitulace stavby'!K6</f>
        <v>Elektro ZŠ Kaplického kuchyně</v>
      </c>
      <c r="F7" s="134"/>
      <c r="G7" s="134"/>
      <c r="H7" s="134"/>
      <c r="M7" s="17"/>
    </row>
    <row r="8" hidden="1" s="2" customFormat="1" ht="12" customHeight="1">
      <c r="A8" s="35"/>
      <c r="B8" s="41"/>
      <c r="C8" s="35"/>
      <c r="D8" s="134" t="s">
        <v>86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6" t="s">
        <v>87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4" t="s">
        <v>19</v>
      </c>
      <c r="E11" s="35"/>
      <c r="F11" s="137" t="s">
        <v>1</v>
      </c>
      <c r="G11" s="35"/>
      <c r="H11" s="35"/>
      <c r="I11" s="134" t="s">
        <v>20</v>
      </c>
      <c r="J11" s="137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4" t="s">
        <v>21</v>
      </c>
      <c r="E12" s="35"/>
      <c r="F12" s="137" t="s">
        <v>22</v>
      </c>
      <c r="G12" s="35"/>
      <c r="H12" s="35"/>
      <c r="I12" s="134" t="s">
        <v>23</v>
      </c>
      <c r="J12" s="138" t="str">
        <f>'Rekapitulace stavby'!AN8</f>
        <v>18.3.2022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4" t="s">
        <v>25</v>
      </c>
      <c r="E14" s="35"/>
      <c r="F14" s="35"/>
      <c r="G14" s="35"/>
      <c r="H14" s="35"/>
      <c r="I14" s="134" t="s">
        <v>26</v>
      </c>
      <c r="J14" s="137" t="str">
        <f>IF('Rekapitulace stavby'!AN10="","",'Rekapitulace stavby'!AN10)</f>
        <v/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7" t="str">
        <f>IF('Rekapitulace stavby'!E11="","",'Rekapitulace stavby'!E11)</f>
        <v xml:space="preserve"> </v>
      </c>
      <c r="F15" s="35"/>
      <c r="G15" s="35"/>
      <c r="H15" s="35"/>
      <c r="I15" s="134" t="s">
        <v>27</v>
      </c>
      <c r="J15" s="137" t="str">
        <f>IF('Rekapitulace stavby'!AN11="","",'Rekapitulace stavby'!AN11)</f>
        <v/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4" t="s">
        <v>28</v>
      </c>
      <c r="E17" s="35"/>
      <c r="F17" s="35"/>
      <c r="G17" s="35"/>
      <c r="H17" s="35"/>
      <c r="I17" s="134" t="s">
        <v>26</v>
      </c>
      <c r="J17" s="30" t="str">
        <f>'Rekapitulace stavby'!AN13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7"/>
      <c r="G18" s="137"/>
      <c r="H18" s="137"/>
      <c r="I18" s="134" t="s">
        <v>27</v>
      </c>
      <c r="J18" s="30" t="str">
        <f>'Rekapitulace stavby'!AN14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4" t="s">
        <v>30</v>
      </c>
      <c r="E20" s="35"/>
      <c r="F20" s="35"/>
      <c r="G20" s="35"/>
      <c r="H20" s="35"/>
      <c r="I20" s="134" t="s">
        <v>26</v>
      </c>
      <c r="J20" s="137" t="str">
        <f>IF('Rekapitulace stavby'!AN16="","",'Rekapitulace stavby'!AN16)</f>
        <v/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7" t="str">
        <f>IF('Rekapitulace stavby'!E17="","",'Rekapitulace stavby'!E17)</f>
        <v xml:space="preserve"> </v>
      </c>
      <c r="F21" s="35"/>
      <c r="G21" s="35"/>
      <c r="H21" s="35"/>
      <c r="I21" s="134" t="s">
        <v>27</v>
      </c>
      <c r="J21" s="137" t="str">
        <f>IF('Rekapitulace stavby'!AN17="","",'Rekapitulace stavby'!AN17)</f>
        <v/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4" t="s">
        <v>31</v>
      </c>
      <c r="E23" s="35"/>
      <c r="F23" s="35"/>
      <c r="G23" s="35"/>
      <c r="H23" s="35"/>
      <c r="I23" s="134" t="s">
        <v>26</v>
      </c>
      <c r="J23" s="137" t="str">
        <f>IF('Rekapitulace stavby'!AN19="","",'Rekapitulace stavby'!AN19)</f>
        <v/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7" t="str">
        <f>IF('Rekapitulace stavby'!E20="","",'Rekapitulace stavby'!E20)</f>
        <v xml:space="preserve"> </v>
      </c>
      <c r="F24" s="35"/>
      <c r="G24" s="35"/>
      <c r="H24" s="35"/>
      <c r="I24" s="134" t="s">
        <v>27</v>
      </c>
      <c r="J24" s="137" t="str">
        <f>IF('Rekapitulace stavby'!AN20="","",'Rekapitulace stavby'!AN20)</f>
        <v/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4" t="s">
        <v>32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3"/>
      <c r="E29" s="143"/>
      <c r="F29" s="143"/>
      <c r="G29" s="143"/>
      <c r="H29" s="143"/>
      <c r="I29" s="143"/>
      <c r="J29" s="143"/>
      <c r="K29" s="143"/>
      <c r="L29" s="143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>
      <c r="A30" s="35"/>
      <c r="B30" s="41"/>
      <c r="C30" s="35"/>
      <c r="D30" s="35"/>
      <c r="E30" s="134" t="s">
        <v>88</v>
      </c>
      <c r="F30" s="35"/>
      <c r="G30" s="35"/>
      <c r="H30" s="35"/>
      <c r="I30" s="35"/>
      <c r="J30" s="35"/>
      <c r="K30" s="144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>
      <c r="A31" s="35"/>
      <c r="B31" s="41"/>
      <c r="C31" s="35"/>
      <c r="D31" s="35"/>
      <c r="E31" s="134" t="s">
        <v>89</v>
      </c>
      <c r="F31" s="35"/>
      <c r="G31" s="35"/>
      <c r="H31" s="35"/>
      <c r="I31" s="35"/>
      <c r="J31" s="35"/>
      <c r="K31" s="144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45" t="s">
        <v>33</v>
      </c>
      <c r="E32" s="35"/>
      <c r="F32" s="35"/>
      <c r="G32" s="35"/>
      <c r="H32" s="35"/>
      <c r="I32" s="35"/>
      <c r="J32" s="35"/>
      <c r="K32" s="146">
        <f>ROUND(K125, 2)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43"/>
      <c r="E33" s="143"/>
      <c r="F33" s="143"/>
      <c r="G33" s="143"/>
      <c r="H33" s="143"/>
      <c r="I33" s="143"/>
      <c r="J33" s="143"/>
      <c r="K33" s="143"/>
      <c r="L33" s="143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47" t="s">
        <v>35</v>
      </c>
      <c r="G34" s="35"/>
      <c r="H34" s="35"/>
      <c r="I34" s="147" t="s">
        <v>34</v>
      </c>
      <c r="J34" s="35"/>
      <c r="K34" s="147" t="s">
        <v>36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48" t="s">
        <v>37</v>
      </c>
      <c r="E35" s="134" t="s">
        <v>38</v>
      </c>
      <c r="F35" s="144">
        <f>ROUND((ROUND((SUM(BE125:BE447)),  2) + SUM(BE449:BE458)), 2)</f>
        <v>0</v>
      </c>
      <c r="G35" s="35"/>
      <c r="H35" s="35"/>
      <c r="I35" s="149">
        <v>0.20999999999999999</v>
      </c>
      <c r="J35" s="35"/>
      <c r="K35" s="144">
        <f>ROUND((ROUND(((SUM(BE125:BE447))*I35),  2) + (SUM(BE449:BE458)*I35)), 2)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4" t="s">
        <v>39</v>
      </c>
      <c r="F36" s="144">
        <f>ROUND((ROUND((SUM(BF125:BF447)),  2) + SUM(BF449:BF458)), 2)</f>
        <v>0</v>
      </c>
      <c r="G36" s="35"/>
      <c r="H36" s="35"/>
      <c r="I36" s="149">
        <v>0.14999999999999999</v>
      </c>
      <c r="J36" s="35"/>
      <c r="K36" s="144">
        <f>ROUND((ROUND(((SUM(BF125:BF447))*I36),  2) + (SUM(BF449:BF458)*I36)), 2)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4" t="s">
        <v>40</v>
      </c>
      <c r="F37" s="144">
        <f>ROUND((ROUND((SUM(BG125:BG447)),  2) + SUM(BG449:BG458)), 2)</f>
        <v>0</v>
      </c>
      <c r="G37" s="35"/>
      <c r="H37" s="35"/>
      <c r="I37" s="149">
        <v>0.20999999999999999</v>
      </c>
      <c r="J37" s="35"/>
      <c r="K37" s="144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4" t="s">
        <v>41</v>
      </c>
      <c r="F38" s="144">
        <f>ROUND((ROUND((SUM(BH125:BH447)),  2) + SUM(BH449:BH458)), 2)</f>
        <v>0</v>
      </c>
      <c r="G38" s="35"/>
      <c r="H38" s="35"/>
      <c r="I38" s="149">
        <v>0.14999999999999999</v>
      </c>
      <c r="J38" s="35"/>
      <c r="K38" s="144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4" t="s">
        <v>42</v>
      </c>
      <c r="F39" s="144">
        <f>ROUND((ROUND((SUM(BI125:BI447)),  2) + SUM(BI449:BI458)), 2)</f>
        <v>0</v>
      </c>
      <c r="G39" s="35"/>
      <c r="H39" s="35"/>
      <c r="I39" s="149">
        <v>0</v>
      </c>
      <c r="J39" s="35"/>
      <c r="K39" s="144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50"/>
      <c r="D41" s="151" t="s">
        <v>43</v>
      </c>
      <c r="E41" s="152"/>
      <c r="F41" s="152"/>
      <c r="G41" s="153" t="s">
        <v>44</v>
      </c>
      <c r="H41" s="154" t="s">
        <v>45</v>
      </c>
      <c r="I41" s="152"/>
      <c r="J41" s="152"/>
      <c r="K41" s="155">
        <f>SUM(K32:K39)</f>
        <v>0</v>
      </c>
      <c r="L41" s="156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M43" s="17"/>
    </row>
    <row r="44" hidden="1" s="1" customFormat="1" ht="14.4" customHeight="1">
      <c r="B44" s="17"/>
      <c r="M44" s="17"/>
    </row>
    <row r="45" hidden="1" s="1" customFormat="1" ht="14.4" customHeight="1">
      <c r="B45" s="17"/>
      <c r="M45" s="17"/>
    </row>
    <row r="46" hidden="1" s="1" customFormat="1" ht="14.4" customHeight="1">
      <c r="B46" s="17"/>
      <c r="M46" s="17"/>
    </row>
    <row r="47" hidden="1" s="1" customFormat="1" ht="14.4" customHeight="1">
      <c r="B47" s="17"/>
      <c r="M47" s="17"/>
    </row>
    <row r="48" hidden="1" s="1" customFormat="1" ht="14.4" customHeight="1">
      <c r="B48" s="17"/>
      <c r="M48" s="17"/>
    </row>
    <row r="49" hidden="1" s="1" customFormat="1" ht="14.4" customHeight="1">
      <c r="B49" s="17"/>
      <c r="M49" s="17"/>
    </row>
    <row r="50" hidden="1" s="2" customFormat="1" ht="14.4" customHeight="1">
      <c r="B50" s="60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158"/>
      <c r="M50" s="60"/>
    </row>
    <row r="51" hidden="1">
      <c r="B51" s="17"/>
      <c r="M51" s="17"/>
    </row>
    <row r="52" hidden="1">
      <c r="B52" s="17"/>
      <c r="M52" s="17"/>
    </row>
    <row r="53" hidden="1">
      <c r="B53" s="17"/>
      <c r="M53" s="17"/>
    </row>
    <row r="54" hidden="1">
      <c r="B54" s="17"/>
      <c r="M54" s="17"/>
    </row>
    <row r="55" hidden="1">
      <c r="B55" s="17"/>
      <c r="M55" s="17"/>
    </row>
    <row r="56" hidden="1">
      <c r="B56" s="17"/>
      <c r="M56" s="17"/>
    </row>
    <row r="57" hidden="1">
      <c r="B57" s="17"/>
      <c r="M57" s="17"/>
    </row>
    <row r="58" hidden="1">
      <c r="B58" s="17"/>
      <c r="M58" s="17"/>
    </row>
    <row r="59" hidden="1">
      <c r="B59" s="17"/>
      <c r="M59" s="17"/>
    </row>
    <row r="60" hidden="1">
      <c r="B60" s="17"/>
      <c r="M60" s="17"/>
    </row>
    <row r="61" hidden="1" s="2" customFormat="1">
      <c r="A61" s="35"/>
      <c r="B61" s="41"/>
      <c r="C61" s="35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160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M62" s="17"/>
    </row>
    <row r="63" hidden="1">
      <c r="B63" s="17"/>
      <c r="M63" s="17"/>
    </row>
    <row r="64" hidden="1">
      <c r="B64" s="17"/>
      <c r="M64" s="17"/>
    </row>
    <row r="65" hidden="1" s="2" customFormat="1">
      <c r="A65" s="35"/>
      <c r="B65" s="41"/>
      <c r="C65" s="35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163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M66" s="17"/>
    </row>
    <row r="67" hidden="1">
      <c r="B67" s="17"/>
      <c r="M67" s="17"/>
    </row>
    <row r="68" hidden="1">
      <c r="B68" s="17"/>
      <c r="M68" s="17"/>
    </row>
    <row r="69" hidden="1">
      <c r="B69" s="17"/>
      <c r="M69" s="17"/>
    </row>
    <row r="70" hidden="1">
      <c r="B70" s="17"/>
      <c r="M70" s="17"/>
    </row>
    <row r="71" hidden="1">
      <c r="B71" s="17"/>
      <c r="M71" s="17"/>
    </row>
    <row r="72" hidden="1">
      <c r="B72" s="17"/>
      <c r="M72" s="17"/>
    </row>
    <row r="73" hidden="1">
      <c r="B73" s="17"/>
      <c r="M73" s="17"/>
    </row>
    <row r="74" hidden="1">
      <c r="B74" s="17"/>
      <c r="M74" s="17"/>
    </row>
    <row r="75" hidden="1">
      <c r="B75" s="17"/>
      <c r="M75" s="17"/>
    </row>
    <row r="76" hidden="1" s="2" customFormat="1">
      <c r="A76" s="35"/>
      <c r="B76" s="41"/>
      <c r="C76" s="35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160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8" t="str">
        <f>E7</f>
        <v>Elektro ZŠ Kaplického kuchyně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Objekt0 - Elektro ZS Kaplickeho kuchyne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18.3.2022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9" t="s">
        <v>91</v>
      </c>
      <c r="D94" s="170"/>
      <c r="E94" s="170"/>
      <c r="F94" s="170"/>
      <c r="G94" s="170"/>
      <c r="H94" s="170"/>
      <c r="I94" s="171" t="s">
        <v>92</v>
      </c>
      <c r="J94" s="171" t="s">
        <v>93</v>
      </c>
      <c r="K94" s="171" t="s">
        <v>94</v>
      </c>
      <c r="L94" s="170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2" t="s">
        <v>95</v>
      </c>
      <c r="D96" s="37"/>
      <c r="E96" s="37"/>
      <c r="F96" s="37"/>
      <c r="G96" s="37"/>
      <c r="H96" s="37"/>
      <c r="I96" s="107">
        <f>Q125</f>
        <v>0</v>
      </c>
      <c r="J96" s="107">
        <f>R125</f>
        <v>0</v>
      </c>
      <c r="K96" s="107">
        <f>K125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73"/>
      <c r="C97" s="174"/>
      <c r="D97" s="175" t="s">
        <v>97</v>
      </c>
      <c r="E97" s="176"/>
      <c r="F97" s="176"/>
      <c r="G97" s="176"/>
      <c r="H97" s="176"/>
      <c r="I97" s="177">
        <f>Q126</f>
        <v>0</v>
      </c>
      <c r="J97" s="177">
        <f>R126</f>
        <v>0</v>
      </c>
      <c r="K97" s="177">
        <f>K126</f>
        <v>0</v>
      </c>
      <c r="L97" s="174"/>
      <c r="M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98</v>
      </c>
      <c r="E98" s="182"/>
      <c r="F98" s="182"/>
      <c r="G98" s="182"/>
      <c r="H98" s="182"/>
      <c r="I98" s="183">
        <f>Q127</f>
        <v>0</v>
      </c>
      <c r="J98" s="183">
        <f>R127</f>
        <v>0</v>
      </c>
      <c r="K98" s="183">
        <f>K127</f>
        <v>0</v>
      </c>
      <c r="L98" s="180"/>
      <c r="M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99</v>
      </c>
      <c r="E99" s="182"/>
      <c r="F99" s="182"/>
      <c r="G99" s="182"/>
      <c r="H99" s="182"/>
      <c r="I99" s="183">
        <f>Q146</f>
        <v>0</v>
      </c>
      <c r="J99" s="183">
        <f>R146</f>
        <v>0</v>
      </c>
      <c r="K99" s="183">
        <f>K146</f>
        <v>0</v>
      </c>
      <c r="L99" s="180"/>
      <c r="M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100</v>
      </c>
      <c r="E100" s="182"/>
      <c r="F100" s="182"/>
      <c r="G100" s="182"/>
      <c r="H100" s="182"/>
      <c r="I100" s="183">
        <f>Q179</f>
        <v>0</v>
      </c>
      <c r="J100" s="183">
        <f>R179</f>
        <v>0</v>
      </c>
      <c r="K100" s="183">
        <f>K179</f>
        <v>0</v>
      </c>
      <c r="L100" s="180"/>
      <c r="M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101</v>
      </c>
      <c r="E101" s="182"/>
      <c r="F101" s="182"/>
      <c r="G101" s="182"/>
      <c r="H101" s="182"/>
      <c r="I101" s="183">
        <f>Q220</f>
        <v>0</v>
      </c>
      <c r="J101" s="183">
        <f>R220</f>
        <v>0</v>
      </c>
      <c r="K101" s="183">
        <f>K220</f>
        <v>0</v>
      </c>
      <c r="L101" s="180"/>
      <c r="M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102</v>
      </c>
      <c r="E102" s="182"/>
      <c r="F102" s="182"/>
      <c r="G102" s="182"/>
      <c r="H102" s="182"/>
      <c r="I102" s="183">
        <f>Q229</f>
        <v>0</v>
      </c>
      <c r="J102" s="183">
        <f>R229</f>
        <v>0</v>
      </c>
      <c r="K102" s="183">
        <f>K229</f>
        <v>0</v>
      </c>
      <c r="L102" s="180"/>
      <c r="M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3"/>
      <c r="C103" s="174"/>
      <c r="D103" s="175" t="s">
        <v>103</v>
      </c>
      <c r="E103" s="176"/>
      <c r="F103" s="176"/>
      <c r="G103" s="176"/>
      <c r="H103" s="176"/>
      <c r="I103" s="177">
        <f>Q276</f>
        <v>0</v>
      </c>
      <c r="J103" s="177">
        <f>R276</f>
        <v>0</v>
      </c>
      <c r="K103" s="177">
        <f>K276</f>
        <v>0</v>
      </c>
      <c r="L103" s="174"/>
      <c r="M103" s="17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3"/>
      <c r="C104" s="174"/>
      <c r="D104" s="175" t="s">
        <v>104</v>
      </c>
      <c r="E104" s="176"/>
      <c r="F104" s="176"/>
      <c r="G104" s="176"/>
      <c r="H104" s="176"/>
      <c r="I104" s="177">
        <f>Q397</f>
        <v>0</v>
      </c>
      <c r="J104" s="177">
        <f>R397</f>
        <v>0</v>
      </c>
      <c r="K104" s="177">
        <f>K397</f>
        <v>0</v>
      </c>
      <c r="L104" s="174"/>
      <c r="M104" s="17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1.84" customHeight="1">
      <c r="A105" s="9"/>
      <c r="B105" s="173"/>
      <c r="C105" s="174"/>
      <c r="D105" s="185" t="s">
        <v>105</v>
      </c>
      <c r="E105" s="174"/>
      <c r="F105" s="174"/>
      <c r="G105" s="174"/>
      <c r="H105" s="174"/>
      <c r="I105" s="186">
        <f>Q448</f>
        <v>0</v>
      </c>
      <c r="J105" s="186">
        <f>R448</f>
        <v>0</v>
      </c>
      <c r="K105" s="186">
        <f>K448</f>
        <v>0</v>
      </c>
      <c r="L105" s="174"/>
      <c r="M105" s="17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106</v>
      </c>
      <c r="D112" s="37"/>
      <c r="E112" s="37"/>
      <c r="F112" s="37"/>
      <c r="G112" s="37"/>
      <c r="H112" s="37"/>
      <c r="I112" s="37"/>
      <c r="J112" s="37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17</v>
      </c>
      <c r="D114" s="37"/>
      <c r="E114" s="37"/>
      <c r="F114" s="37"/>
      <c r="G114" s="37"/>
      <c r="H114" s="37"/>
      <c r="I114" s="37"/>
      <c r="J114" s="37"/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68" t="str">
        <f>E7</f>
        <v>Elektro ZŠ Kaplického kuchyně</v>
      </c>
      <c r="F115" s="29"/>
      <c r="G115" s="29"/>
      <c r="H115" s="29"/>
      <c r="I115" s="37"/>
      <c r="J115" s="37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86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Objekt0 - Elektro ZS Kaplickeho kuchyne</v>
      </c>
      <c r="F117" s="37"/>
      <c r="G117" s="37"/>
      <c r="H117" s="37"/>
      <c r="I117" s="37"/>
      <c r="J117" s="37"/>
      <c r="K117" s="37"/>
      <c r="L117" s="37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21</v>
      </c>
      <c r="D119" s="37"/>
      <c r="E119" s="37"/>
      <c r="F119" s="24" t="str">
        <f>F12</f>
        <v xml:space="preserve"> </v>
      </c>
      <c r="G119" s="37"/>
      <c r="H119" s="37"/>
      <c r="I119" s="29" t="s">
        <v>23</v>
      </c>
      <c r="J119" s="76" t="str">
        <f>IF(J12="","",J12)</f>
        <v>18.3.2022</v>
      </c>
      <c r="K119" s="37"/>
      <c r="L119" s="37"/>
      <c r="M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25</v>
      </c>
      <c r="D121" s="37"/>
      <c r="E121" s="37"/>
      <c r="F121" s="24" t="str">
        <f>E15</f>
        <v xml:space="preserve"> </v>
      </c>
      <c r="G121" s="37"/>
      <c r="H121" s="37"/>
      <c r="I121" s="29" t="s">
        <v>30</v>
      </c>
      <c r="J121" s="33" t="str">
        <f>E21</f>
        <v xml:space="preserve"> </v>
      </c>
      <c r="K121" s="37"/>
      <c r="L121" s="37"/>
      <c r="M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37"/>
      <c r="M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7"/>
      <c r="B124" s="188"/>
      <c r="C124" s="189" t="s">
        <v>107</v>
      </c>
      <c r="D124" s="190" t="s">
        <v>58</v>
      </c>
      <c r="E124" s="190" t="s">
        <v>54</v>
      </c>
      <c r="F124" s="190" t="s">
        <v>55</v>
      </c>
      <c r="G124" s="190" t="s">
        <v>108</v>
      </c>
      <c r="H124" s="190" t="s">
        <v>109</v>
      </c>
      <c r="I124" s="190" t="s">
        <v>110</v>
      </c>
      <c r="J124" s="190" t="s">
        <v>111</v>
      </c>
      <c r="K124" s="190" t="s">
        <v>94</v>
      </c>
      <c r="L124" s="191" t="s">
        <v>112</v>
      </c>
      <c r="M124" s="192"/>
      <c r="N124" s="97" t="s">
        <v>1</v>
      </c>
      <c r="O124" s="98" t="s">
        <v>37</v>
      </c>
      <c r="P124" s="98" t="s">
        <v>113</v>
      </c>
      <c r="Q124" s="98" t="s">
        <v>114</v>
      </c>
      <c r="R124" s="98" t="s">
        <v>115</v>
      </c>
      <c r="S124" s="98" t="s">
        <v>116</v>
      </c>
      <c r="T124" s="98" t="s">
        <v>117</v>
      </c>
      <c r="U124" s="98" t="s">
        <v>118</v>
      </c>
      <c r="V124" s="98" t="s">
        <v>119</v>
      </c>
      <c r="W124" s="98" t="s">
        <v>120</v>
      </c>
      <c r="X124" s="99" t="s">
        <v>121</v>
      </c>
      <c r="Y124" s="187"/>
      <c r="Z124" s="187"/>
      <c r="AA124" s="187"/>
      <c r="AB124" s="187"/>
      <c r="AC124" s="187"/>
      <c r="AD124" s="187"/>
      <c r="AE124" s="187"/>
    </row>
    <row r="125" s="2" customFormat="1" ht="22.8" customHeight="1">
      <c r="A125" s="35"/>
      <c r="B125" s="36"/>
      <c r="C125" s="104" t="s">
        <v>122</v>
      </c>
      <c r="D125" s="37"/>
      <c r="E125" s="37"/>
      <c r="F125" s="37"/>
      <c r="G125" s="37"/>
      <c r="H125" s="37"/>
      <c r="I125" s="37"/>
      <c r="J125" s="37"/>
      <c r="K125" s="193">
        <f>BK125</f>
        <v>0</v>
      </c>
      <c r="L125" s="37"/>
      <c r="M125" s="41"/>
      <c r="N125" s="100"/>
      <c r="O125" s="194"/>
      <c r="P125" s="101"/>
      <c r="Q125" s="195">
        <f>Q126+Q276+Q397+Q448</f>
        <v>0</v>
      </c>
      <c r="R125" s="195">
        <f>R126+R276+R397+R448</f>
        <v>0</v>
      </c>
      <c r="S125" s="101"/>
      <c r="T125" s="196">
        <f>T126+T276+T397+T448</f>
        <v>0</v>
      </c>
      <c r="U125" s="101"/>
      <c r="V125" s="196">
        <f>V126+V276+V397+V448</f>
        <v>0</v>
      </c>
      <c r="W125" s="101"/>
      <c r="X125" s="197">
        <f>X126+X276+X397+X448</f>
        <v>0</v>
      </c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96</v>
      </c>
      <c r="BK125" s="198">
        <f>BK126+BK276+BK397+BK448</f>
        <v>0</v>
      </c>
    </row>
    <row r="126" s="12" customFormat="1" ht="25.92" customHeight="1">
      <c r="A126" s="12"/>
      <c r="B126" s="199"/>
      <c r="C126" s="200"/>
      <c r="D126" s="201" t="s">
        <v>74</v>
      </c>
      <c r="E126" s="202" t="s">
        <v>123</v>
      </c>
      <c r="F126" s="202" t="s">
        <v>124</v>
      </c>
      <c r="G126" s="200"/>
      <c r="H126" s="200"/>
      <c r="I126" s="203"/>
      <c r="J126" s="203"/>
      <c r="K126" s="186">
        <f>BK126</f>
        <v>0</v>
      </c>
      <c r="L126" s="200"/>
      <c r="M126" s="204"/>
      <c r="N126" s="205"/>
      <c r="O126" s="206"/>
      <c r="P126" s="206"/>
      <c r="Q126" s="207">
        <f>Q127+Q146+Q179+Q220+Q229</f>
        <v>0</v>
      </c>
      <c r="R126" s="207">
        <f>R127+R146+R179+R220+R229</f>
        <v>0</v>
      </c>
      <c r="S126" s="206"/>
      <c r="T126" s="208">
        <f>T127+T146+T179+T220+T229</f>
        <v>0</v>
      </c>
      <c r="U126" s="206"/>
      <c r="V126" s="208">
        <f>V127+V146+V179+V220+V229</f>
        <v>0</v>
      </c>
      <c r="W126" s="206"/>
      <c r="X126" s="209">
        <f>X127+X146+X179+X220+X229</f>
        <v>0</v>
      </c>
      <c r="Y126" s="12"/>
      <c r="Z126" s="12"/>
      <c r="AA126" s="12"/>
      <c r="AB126" s="12"/>
      <c r="AC126" s="12"/>
      <c r="AD126" s="12"/>
      <c r="AE126" s="12"/>
      <c r="AR126" s="210" t="s">
        <v>84</v>
      </c>
      <c r="AT126" s="211" t="s">
        <v>74</v>
      </c>
      <c r="AU126" s="211" t="s">
        <v>75</v>
      </c>
      <c r="AY126" s="210" t="s">
        <v>125</v>
      </c>
      <c r="BK126" s="212">
        <f>BK127+BK146+BK179+BK220+BK229</f>
        <v>0</v>
      </c>
    </row>
    <row r="127" s="12" customFormat="1" ht="22.8" customHeight="1">
      <c r="A127" s="12"/>
      <c r="B127" s="199"/>
      <c r="C127" s="200"/>
      <c r="D127" s="201" t="s">
        <v>74</v>
      </c>
      <c r="E127" s="213" t="s">
        <v>126</v>
      </c>
      <c r="F127" s="213" t="s">
        <v>127</v>
      </c>
      <c r="G127" s="200"/>
      <c r="H127" s="200"/>
      <c r="I127" s="203"/>
      <c r="J127" s="203"/>
      <c r="K127" s="214">
        <f>BK127</f>
        <v>0</v>
      </c>
      <c r="L127" s="200"/>
      <c r="M127" s="204"/>
      <c r="N127" s="205"/>
      <c r="O127" s="206"/>
      <c r="P127" s="206"/>
      <c r="Q127" s="207">
        <f>SUM(Q128:Q145)</f>
        <v>0</v>
      </c>
      <c r="R127" s="207">
        <f>SUM(R128:R145)</f>
        <v>0</v>
      </c>
      <c r="S127" s="206"/>
      <c r="T127" s="208">
        <f>SUM(T128:T145)</f>
        <v>0</v>
      </c>
      <c r="U127" s="206"/>
      <c r="V127" s="208">
        <f>SUM(V128:V145)</f>
        <v>0</v>
      </c>
      <c r="W127" s="206"/>
      <c r="X127" s="209">
        <f>SUM(X128:X145)</f>
        <v>0</v>
      </c>
      <c r="Y127" s="12"/>
      <c r="Z127" s="12"/>
      <c r="AA127" s="12"/>
      <c r="AB127" s="12"/>
      <c r="AC127" s="12"/>
      <c r="AD127" s="12"/>
      <c r="AE127" s="12"/>
      <c r="AR127" s="210" t="s">
        <v>82</v>
      </c>
      <c r="AT127" s="211" t="s">
        <v>74</v>
      </c>
      <c r="AU127" s="211" t="s">
        <v>82</v>
      </c>
      <c r="AY127" s="210" t="s">
        <v>125</v>
      </c>
      <c r="BK127" s="212">
        <f>SUM(BK128:BK145)</f>
        <v>0</v>
      </c>
    </row>
    <row r="128" s="2" customFormat="1" ht="16.5" customHeight="1">
      <c r="A128" s="35"/>
      <c r="B128" s="36"/>
      <c r="C128" s="215" t="s">
        <v>82</v>
      </c>
      <c r="D128" s="215" t="s">
        <v>128</v>
      </c>
      <c r="E128" s="216" t="s">
        <v>129</v>
      </c>
      <c r="F128" s="217" t="s">
        <v>130</v>
      </c>
      <c r="G128" s="218" t="s">
        <v>131</v>
      </c>
      <c r="H128" s="219">
        <v>28</v>
      </c>
      <c r="I128" s="220"/>
      <c r="J128" s="221"/>
      <c r="K128" s="222">
        <f>ROUND(P128*H128,2)</f>
        <v>0</v>
      </c>
      <c r="L128" s="217" t="s">
        <v>1</v>
      </c>
      <c r="M128" s="223"/>
      <c r="N128" s="224" t="s">
        <v>1</v>
      </c>
      <c r="O128" s="225" t="s">
        <v>38</v>
      </c>
      <c r="P128" s="226">
        <f>I128+J128</f>
        <v>0</v>
      </c>
      <c r="Q128" s="226">
        <f>ROUND(I128*H128,2)</f>
        <v>0</v>
      </c>
      <c r="R128" s="226">
        <f>ROUND(J128*H128,2)</f>
        <v>0</v>
      </c>
      <c r="S128" s="88"/>
      <c r="T128" s="227">
        <f>S128*H128</f>
        <v>0</v>
      </c>
      <c r="U128" s="227">
        <v>0</v>
      </c>
      <c r="V128" s="227">
        <f>U128*H128</f>
        <v>0</v>
      </c>
      <c r="W128" s="227">
        <v>0</v>
      </c>
      <c r="X128" s="228">
        <f>W128*H128</f>
        <v>0</v>
      </c>
      <c r="Y128" s="35"/>
      <c r="Z128" s="35"/>
      <c r="AA128" s="35"/>
      <c r="AB128" s="35"/>
      <c r="AC128" s="35"/>
      <c r="AD128" s="35"/>
      <c r="AE128" s="35"/>
      <c r="AR128" s="229" t="s">
        <v>132</v>
      </c>
      <c r="AT128" s="229" t="s">
        <v>128</v>
      </c>
      <c r="AU128" s="229" t="s">
        <v>84</v>
      </c>
      <c r="AY128" s="14" t="s">
        <v>125</v>
      </c>
      <c r="BE128" s="230">
        <f>IF(O128="základní",K128,0)</f>
        <v>0</v>
      </c>
      <c r="BF128" s="230">
        <f>IF(O128="snížená",K128,0)</f>
        <v>0</v>
      </c>
      <c r="BG128" s="230">
        <f>IF(O128="zákl. přenesená",K128,0)</f>
        <v>0</v>
      </c>
      <c r="BH128" s="230">
        <f>IF(O128="sníž. přenesená",K128,0)</f>
        <v>0</v>
      </c>
      <c r="BI128" s="230">
        <f>IF(O128="nulová",K128,0)</f>
        <v>0</v>
      </c>
      <c r="BJ128" s="14" t="s">
        <v>82</v>
      </c>
      <c r="BK128" s="230">
        <f>ROUND(P128*H128,2)</f>
        <v>0</v>
      </c>
      <c r="BL128" s="14" t="s">
        <v>133</v>
      </c>
      <c r="BM128" s="229" t="s">
        <v>84</v>
      </c>
    </row>
    <row r="129" s="2" customFormat="1">
      <c r="A129" s="35"/>
      <c r="B129" s="36"/>
      <c r="C129" s="37"/>
      <c r="D129" s="231" t="s">
        <v>134</v>
      </c>
      <c r="E129" s="37"/>
      <c r="F129" s="232" t="s">
        <v>130</v>
      </c>
      <c r="G129" s="37"/>
      <c r="H129" s="37"/>
      <c r="I129" s="233"/>
      <c r="J129" s="233"/>
      <c r="K129" s="37"/>
      <c r="L129" s="37"/>
      <c r="M129" s="41"/>
      <c r="N129" s="234"/>
      <c r="O129" s="235"/>
      <c r="P129" s="88"/>
      <c r="Q129" s="88"/>
      <c r="R129" s="88"/>
      <c r="S129" s="88"/>
      <c r="T129" s="88"/>
      <c r="U129" s="88"/>
      <c r="V129" s="88"/>
      <c r="W129" s="88"/>
      <c r="X129" s="89"/>
      <c r="Y129" s="35"/>
      <c r="Z129" s="35"/>
      <c r="AA129" s="35"/>
      <c r="AB129" s="35"/>
      <c r="AC129" s="35"/>
      <c r="AD129" s="35"/>
      <c r="AE129" s="35"/>
      <c r="AT129" s="14" t="s">
        <v>134</v>
      </c>
      <c r="AU129" s="14" t="s">
        <v>84</v>
      </c>
    </row>
    <row r="130" s="2" customFormat="1" ht="16.5" customHeight="1">
      <c r="A130" s="35"/>
      <c r="B130" s="36"/>
      <c r="C130" s="215" t="s">
        <v>84</v>
      </c>
      <c r="D130" s="215" t="s">
        <v>128</v>
      </c>
      <c r="E130" s="216" t="s">
        <v>135</v>
      </c>
      <c r="F130" s="217" t="s">
        <v>136</v>
      </c>
      <c r="G130" s="218" t="s">
        <v>131</v>
      </c>
      <c r="H130" s="219">
        <v>12</v>
      </c>
      <c r="I130" s="220"/>
      <c r="J130" s="221"/>
      <c r="K130" s="222">
        <f>ROUND(P130*H130,2)</f>
        <v>0</v>
      </c>
      <c r="L130" s="217" t="s">
        <v>1</v>
      </c>
      <c r="M130" s="223"/>
      <c r="N130" s="224" t="s">
        <v>1</v>
      </c>
      <c r="O130" s="225" t="s">
        <v>38</v>
      </c>
      <c r="P130" s="226">
        <f>I130+J130</f>
        <v>0</v>
      </c>
      <c r="Q130" s="226">
        <f>ROUND(I130*H130,2)</f>
        <v>0</v>
      </c>
      <c r="R130" s="226">
        <f>ROUND(J130*H130,2)</f>
        <v>0</v>
      </c>
      <c r="S130" s="88"/>
      <c r="T130" s="227">
        <f>S130*H130</f>
        <v>0</v>
      </c>
      <c r="U130" s="227">
        <v>0</v>
      </c>
      <c r="V130" s="227">
        <f>U130*H130</f>
        <v>0</v>
      </c>
      <c r="W130" s="227">
        <v>0</v>
      </c>
      <c r="X130" s="228">
        <f>W130*H130</f>
        <v>0</v>
      </c>
      <c r="Y130" s="35"/>
      <c r="Z130" s="35"/>
      <c r="AA130" s="35"/>
      <c r="AB130" s="35"/>
      <c r="AC130" s="35"/>
      <c r="AD130" s="35"/>
      <c r="AE130" s="35"/>
      <c r="AR130" s="229" t="s">
        <v>132</v>
      </c>
      <c r="AT130" s="229" t="s">
        <v>128</v>
      </c>
      <c r="AU130" s="229" t="s">
        <v>84</v>
      </c>
      <c r="AY130" s="14" t="s">
        <v>125</v>
      </c>
      <c r="BE130" s="230">
        <f>IF(O130="základní",K130,0)</f>
        <v>0</v>
      </c>
      <c r="BF130" s="230">
        <f>IF(O130="snížená",K130,0)</f>
        <v>0</v>
      </c>
      <c r="BG130" s="230">
        <f>IF(O130="zákl. přenesená",K130,0)</f>
        <v>0</v>
      </c>
      <c r="BH130" s="230">
        <f>IF(O130="sníž. přenesená",K130,0)</f>
        <v>0</v>
      </c>
      <c r="BI130" s="230">
        <f>IF(O130="nulová",K130,0)</f>
        <v>0</v>
      </c>
      <c r="BJ130" s="14" t="s">
        <v>82</v>
      </c>
      <c r="BK130" s="230">
        <f>ROUND(P130*H130,2)</f>
        <v>0</v>
      </c>
      <c r="BL130" s="14" t="s">
        <v>133</v>
      </c>
      <c r="BM130" s="229" t="s">
        <v>133</v>
      </c>
    </row>
    <row r="131" s="2" customFormat="1">
      <c r="A131" s="35"/>
      <c r="B131" s="36"/>
      <c r="C131" s="37"/>
      <c r="D131" s="231" t="s">
        <v>134</v>
      </c>
      <c r="E131" s="37"/>
      <c r="F131" s="232" t="s">
        <v>136</v>
      </c>
      <c r="G131" s="37"/>
      <c r="H131" s="37"/>
      <c r="I131" s="233"/>
      <c r="J131" s="233"/>
      <c r="K131" s="37"/>
      <c r="L131" s="37"/>
      <c r="M131" s="41"/>
      <c r="N131" s="234"/>
      <c r="O131" s="235"/>
      <c r="P131" s="88"/>
      <c r="Q131" s="88"/>
      <c r="R131" s="88"/>
      <c r="S131" s="88"/>
      <c r="T131" s="88"/>
      <c r="U131" s="88"/>
      <c r="V131" s="88"/>
      <c r="W131" s="88"/>
      <c r="X131" s="89"/>
      <c r="Y131" s="35"/>
      <c r="Z131" s="35"/>
      <c r="AA131" s="35"/>
      <c r="AB131" s="35"/>
      <c r="AC131" s="35"/>
      <c r="AD131" s="35"/>
      <c r="AE131" s="35"/>
      <c r="AT131" s="14" t="s">
        <v>134</v>
      </c>
      <c r="AU131" s="14" t="s">
        <v>84</v>
      </c>
    </row>
    <row r="132" s="2" customFormat="1" ht="16.5" customHeight="1">
      <c r="A132" s="35"/>
      <c r="B132" s="36"/>
      <c r="C132" s="215" t="s">
        <v>137</v>
      </c>
      <c r="D132" s="215" t="s">
        <v>128</v>
      </c>
      <c r="E132" s="216" t="s">
        <v>138</v>
      </c>
      <c r="F132" s="217" t="s">
        <v>139</v>
      </c>
      <c r="G132" s="218" t="s">
        <v>131</v>
      </c>
      <c r="H132" s="219">
        <v>32</v>
      </c>
      <c r="I132" s="220"/>
      <c r="J132" s="221"/>
      <c r="K132" s="222">
        <f>ROUND(P132*H132,2)</f>
        <v>0</v>
      </c>
      <c r="L132" s="217" t="s">
        <v>1</v>
      </c>
      <c r="M132" s="223"/>
      <c r="N132" s="224" t="s">
        <v>1</v>
      </c>
      <c r="O132" s="225" t="s">
        <v>38</v>
      </c>
      <c r="P132" s="226">
        <f>I132+J132</f>
        <v>0</v>
      </c>
      <c r="Q132" s="226">
        <f>ROUND(I132*H132,2)</f>
        <v>0</v>
      </c>
      <c r="R132" s="226">
        <f>ROUND(J132*H132,2)</f>
        <v>0</v>
      </c>
      <c r="S132" s="88"/>
      <c r="T132" s="227">
        <f>S132*H132</f>
        <v>0</v>
      </c>
      <c r="U132" s="227">
        <v>0</v>
      </c>
      <c r="V132" s="227">
        <f>U132*H132</f>
        <v>0</v>
      </c>
      <c r="W132" s="227">
        <v>0</v>
      </c>
      <c r="X132" s="228">
        <f>W132*H132</f>
        <v>0</v>
      </c>
      <c r="Y132" s="35"/>
      <c r="Z132" s="35"/>
      <c r="AA132" s="35"/>
      <c r="AB132" s="35"/>
      <c r="AC132" s="35"/>
      <c r="AD132" s="35"/>
      <c r="AE132" s="35"/>
      <c r="AR132" s="229" t="s">
        <v>132</v>
      </c>
      <c r="AT132" s="229" t="s">
        <v>128</v>
      </c>
      <c r="AU132" s="229" t="s">
        <v>84</v>
      </c>
      <c r="AY132" s="14" t="s">
        <v>125</v>
      </c>
      <c r="BE132" s="230">
        <f>IF(O132="základní",K132,0)</f>
        <v>0</v>
      </c>
      <c r="BF132" s="230">
        <f>IF(O132="snížená",K132,0)</f>
        <v>0</v>
      </c>
      <c r="BG132" s="230">
        <f>IF(O132="zákl. přenesená",K132,0)</f>
        <v>0</v>
      </c>
      <c r="BH132" s="230">
        <f>IF(O132="sníž. přenesená",K132,0)</f>
        <v>0</v>
      </c>
      <c r="BI132" s="230">
        <f>IF(O132="nulová",K132,0)</f>
        <v>0</v>
      </c>
      <c r="BJ132" s="14" t="s">
        <v>82</v>
      </c>
      <c r="BK132" s="230">
        <f>ROUND(P132*H132,2)</f>
        <v>0</v>
      </c>
      <c r="BL132" s="14" t="s">
        <v>133</v>
      </c>
      <c r="BM132" s="229" t="s">
        <v>140</v>
      </c>
    </row>
    <row r="133" s="2" customFormat="1">
      <c r="A133" s="35"/>
      <c r="B133" s="36"/>
      <c r="C133" s="37"/>
      <c r="D133" s="231" t="s">
        <v>134</v>
      </c>
      <c r="E133" s="37"/>
      <c r="F133" s="232" t="s">
        <v>139</v>
      </c>
      <c r="G133" s="37"/>
      <c r="H133" s="37"/>
      <c r="I133" s="233"/>
      <c r="J133" s="233"/>
      <c r="K133" s="37"/>
      <c r="L133" s="37"/>
      <c r="M133" s="41"/>
      <c r="N133" s="234"/>
      <c r="O133" s="235"/>
      <c r="P133" s="88"/>
      <c r="Q133" s="88"/>
      <c r="R133" s="88"/>
      <c r="S133" s="88"/>
      <c r="T133" s="88"/>
      <c r="U133" s="88"/>
      <c r="V133" s="88"/>
      <c r="W133" s="88"/>
      <c r="X133" s="89"/>
      <c r="Y133" s="35"/>
      <c r="Z133" s="35"/>
      <c r="AA133" s="35"/>
      <c r="AB133" s="35"/>
      <c r="AC133" s="35"/>
      <c r="AD133" s="35"/>
      <c r="AE133" s="35"/>
      <c r="AT133" s="14" t="s">
        <v>134</v>
      </c>
      <c r="AU133" s="14" t="s">
        <v>84</v>
      </c>
    </row>
    <row r="134" s="2" customFormat="1" ht="16.5" customHeight="1">
      <c r="A134" s="35"/>
      <c r="B134" s="36"/>
      <c r="C134" s="215" t="s">
        <v>133</v>
      </c>
      <c r="D134" s="215" t="s">
        <v>128</v>
      </c>
      <c r="E134" s="216" t="s">
        <v>141</v>
      </c>
      <c r="F134" s="217" t="s">
        <v>142</v>
      </c>
      <c r="G134" s="218" t="s">
        <v>131</v>
      </c>
      <c r="H134" s="219">
        <v>3</v>
      </c>
      <c r="I134" s="220"/>
      <c r="J134" s="221"/>
      <c r="K134" s="222">
        <f>ROUND(P134*H134,2)</f>
        <v>0</v>
      </c>
      <c r="L134" s="217" t="s">
        <v>1</v>
      </c>
      <c r="M134" s="223"/>
      <c r="N134" s="224" t="s">
        <v>1</v>
      </c>
      <c r="O134" s="225" t="s">
        <v>38</v>
      </c>
      <c r="P134" s="226">
        <f>I134+J134</f>
        <v>0</v>
      </c>
      <c r="Q134" s="226">
        <f>ROUND(I134*H134,2)</f>
        <v>0</v>
      </c>
      <c r="R134" s="226">
        <f>ROUND(J134*H134,2)</f>
        <v>0</v>
      </c>
      <c r="S134" s="88"/>
      <c r="T134" s="227">
        <f>S134*H134</f>
        <v>0</v>
      </c>
      <c r="U134" s="227">
        <v>0</v>
      </c>
      <c r="V134" s="227">
        <f>U134*H134</f>
        <v>0</v>
      </c>
      <c r="W134" s="227">
        <v>0</v>
      </c>
      <c r="X134" s="228">
        <f>W134*H134</f>
        <v>0</v>
      </c>
      <c r="Y134" s="35"/>
      <c r="Z134" s="35"/>
      <c r="AA134" s="35"/>
      <c r="AB134" s="35"/>
      <c r="AC134" s="35"/>
      <c r="AD134" s="35"/>
      <c r="AE134" s="35"/>
      <c r="AR134" s="229" t="s">
        <v>132</v>
      </c>
      <c r="AT134" s="229" t="s">
        <v>128</v>
      </c>
      <c r="AU134" s="229" t="s">
        <v>84</v>
      </c>
      <c r="AY134" s="14" t="s">
        <v>125</v>
      </c>
      <c r="BE134" s="230">
        <f>IF(O134="základní",K134,0)</f>
        <v>0</v>
      </c>
      <c r="BF134" s="230">
        <f>IF(O134="snížená",K134,0)</f>
        <v>0</v>
      </c>
      <c r="BG134" s="230">
        <f>IF(O134="zákl. přenesená",K134,0)</f>
        <v>0</v>
      </c>
      <c r="BH134" s="230">
        <f>IF(O134="sníž. přenesená",K134,0)</f>
        <v>0</v>
      </c>
      <c r="BI134" s="230">
        <f>IF(O134="nulová",K134,0)</f>
        <v>0</v>
      </c>
      <c r="BJ134" s="14" t="s">
        <v>82</v>
      </c>
      <c r="BK134" s="230">
        <f>ROUND(P134*H134,2)</f>
        <v>0</v>
      </c>
      <c r="BL134" s="14" t="s">
        <v>133</v>
      </c>
      <c r="BM134" s="229" t="s">
        <v>132</v>
      </c>
    </row>
    <row r="135" s="2" customFormat="1">
      <c r="A135" s="35"/>
      <c r="B135" s="36"/>
      <c r="C135" s="37"/>
      <c r="D135" s="231" t="s">
        <v>134</v>
      </c>
      <c r="E135" s="37"/>
      <c r="F135" s="232" t="s">
        <v>142</v>
      </c>
      <c r="G135" s="37"/>
      <c r="H135" s="37"/>
      <c r="I135" s="233"/>
      <c r="J135" s="233"/>
      <c r="K135" s="37"/>
      <c r="L135" s="37"/>
      <c r="M135" s="41"/>
      <c r="N135" s="234"/>
      <c r="O135" s="235"/>
      <c r="P135" s="88"/>
      <c r="Q135" s="88"/>
      <c r="R135" s="88"/>
      <c r="S135" s="88"/>
      <c r="T135" s="88"/>
      <c r="U135" s="88"/>
      <c r="V135" s="88"/>
      <c r="W135" s="88"/>
      <c r="X135" s="89"/>
      <c r="Y135" s="35"/>
      <c r="Z135" s="35"/>
      <c r="AA135" s="35"/>
      <c r="AB135" s="35"/>
      <c r="AC135" s="35"/>
      <c r="AD135" s="35"/>
      <c r="AE135" s="35"/>
      <c r="AT135" s="14" t="s">
        <v>134</v>
      </c>
      <c r="AU135" s="14" t="s">
        <v>84</v>
      </c>
    </row>
    <row r="136" s="2" customFormat="1" ht="16.5" customHeight="1">
      <c r="A136" s="35"/>
      <c r="B136" s="36"/>
      <c r="C136" s="215" t="s">
        <v>143</v>
      </c>
      <c r="D136" s="215" t="s">
        <v>128</v>
      </c>
      <c r="E136" s="216" t="s">
        <v>144</v>
      </c>
      <c r="F136" s="217" t="s">
        <v>145</v>
      </c>
      <c r="G136" s="218" t="s">
        <v>131</v>
      </c>
      <c r="H136" s="219">
        <v>14</v>
      </c>
      <c r="I136" s="220"/>
      <c r="J136" s="221"/>
      <c r="K136" s="222">
        <f>ROUND(P136*H136,2)</f>
        <v>0</v>
      </c>
      <c r="L136" s="217" t="s">
        <v>1</v>
      </c>
      <c r="M136" s="223"/>
      <c r="N136" s="224" t="s">
        <v>1</v>
      </c>
      <c r="O136" s="225" t="s">
        <v>38</v>
      </c>
      <c r="P136" s="226">
        <f>I136+J136</f>
        <v>0</v>
      </c>
      <c r="Q136" s="226">
        <f>ROUND(I136*H136,2)</f>
        <v>0</v>
      </c>
      <c r="R136" s="226">
        <f>ROUND(J136*H136,2)</f>
        <v>0</v>
      </c>
      <c r="S136" s="88"/>
      <c r="T136" s="227">
        <f>S136*H136</f>
        <v>0</v>
      </c>
      <c r="U136" s="227">
        <v>0</v>
      </c>
      <c r="V136" s="227">
        <f>U136*H136</f>
        <v>0</v>
      </c>
      <c r="W136" s="227">
        <v>0</v>
      </c>
      <c r="X136" s="228">
        <f>W136*H136</f>
        <v>0</v>
      </c>
      <c r="Y136" s="35"/>
      <c r="Z136" s="35"/>
      <c r="AA136" s="35"/>
      <c r="AB136" s="35"/>
      <c r="AC136" s="35"/>
      <c r="AD136" s="35"/>
      <c r="AE136" s="35"/>
      <c r="AR136" s="229" t="s">
        <v>132</v>
      </c>
      <c r="AT136" s="229" t="s">
        <v>128</v>
      </c>
      <c r="AU136" s="229" t="s">
        <v>84</v>
      </c>
      <c r="AY136" s="14" t="s">
        <v>125</v>
      </c>
      <c r="BE136" s="230">
        <f>IF(O136="základní",K136,0)</f>
        <v>0</v>
      </c>
      <c r="BF136" s="230">
        <f>IF(O136="snížená",K136,0)</f>
        <v>0</v>
      </c>
      <c r="BG136" s="230">
        <f>IF(O136="zákl. přenesená",K136,0)</f>
        <v>0</v>
      </c>
      <c r="BH136" s="230">
        <f>IF(O136="sníž. přenesená",K136,0)</f>
        <v>0</v>
      </c>
      <c r="BI136" s="230">
        <f>IF(O136="nulová",K136,0)</f>
        <v>0</v>
      </c>
      <c r="BJ136" s="14" t="s">
        <v>82</v>
      </c>
      <c r="BK136" s="230">
        <f>ROUND(P136*H136,2)</f>
        <v>0</v>
      </c>
      <c r="BL136" s="14" t="s">
        <v>133</v>
      </c>
      <c r="BM136" s="229" t="s">
        <v>146</v>
      </c>
    </row>
    <row r="137" s="2" customFormat="1">
      <c r="A137" s="35"/>
      <c r="B137" s="36"/>
      <c r="C137" s="37"/>
      <c r="D137" s="231" t="s">
        <v>134</v>
      </c>
      <c r="E137" s="37"/>
      <c r="F137" s="232" t="s">
        <v>145</v>
      </c>
      <c r="G137" s="37"/>
      <c r="H137" s="37"/>
      <c r="I137" s="233"/>
      <c r="J137" s="233"/>
      <c r="K137" s="37"/>
      <c r="L137" s="37"/>
      <c r="M137" s="41"/>
      <c r="N137" s="234"/>
      <c r="O137" s="235"/>
      <c r="P137" s="88"/>
      <c r="Q137" s="88"/>
      <c r="R137" s="88"/>
      <c r="S137" s="88"/>
      <c r="T137" s="88"/>
      <c r="U137" s="88"/>
      <c r="V137" s="88"/>
      <c r="W137" s="88"/>
      <c r="X137" s="89"/>
      <c r="Y137" s="35"/>
      <c r="Z137" s="35"/>
      <c r="AA137" s="35"/>
      <c r="AB137" s="35"/>
      <c r="AC137" s="35"/>
      <c r="AD137" s="35"/>
      <c r="AE137" s="35"/>
      <c r="AT137" s="14" t="s">
        <v>134</v>
      </c>
      <c r="AU137" s="14" t="s">
        <v>84</v>
      </c>
    </row>
    <row r="138" s="2" customFormat="1" ht="16.5" customHeight="1">
      <c r="A138" s="35"/>
      <c r="B138" s="36"/>
      <c r="C138" s="215" t="s">
        <v>140</v>
      </c>
      <c r="D138" s="215" t="s">
        <v>128</v>
      </c>
      <c r="E138" s="216" t="s">
        <v>147</v>
      </c>
      <c r="F138" s="217" t="s">
        <v>148</v>
      </c>
      <c r="G138" s="218" t="s">
        <v>131</v>
      </c>
      <c r="H138" s="219">
        <v>8</v>
      </c>
      <c r="I138" s="220"/>
      <c r="J138" s="221"/>
      <c r="K138" s="222">
        <f>ROUND(P138*H138,2)</f>
        <v>0</v>
      </c>
      <c r="L138" s="217" t="s">
        <v>1</v>
      </c>
      <c r="M138" s="223"/>
      <c r="N138" s="224" t="s">
        <v>1</v>
      </c>
      <c r="O138" s="225" t="s">
        <v>38</v>
      </c>
      <c r="P138" s="226">
        <f>I138+J138</f>
        <v>0</v>
      </c>
      <c r="Q138" s="226">
        <f>ROUND(I138*H138,2)</f>
        <v>0</v>
      </c>
      <c r="R138" s="226">
        <f>ROUND(J138*H138,2)</f>
        <v>0</v>
      </c>
      <c r="S138" s="88"/>
      <c r="T138" s="227">
        <f>S138*H138</f>
        <v>0</v>
      </c>
      <c r="U138" s="227">
        <v>0</v>
      </c>
      <c r="V138" s="227">
        <f>U138*H138</f>
        <v>0</v>
      </c>
      <c r="W138" s="227">
        <v>0</v>
      </c>
      <c r="X138" s="228">
        <f>W138*H138</f>
        <v>0</v>
      </c>
      <c r="Y138" s="35"/>
      <c r="Z138" s="35"/>
      <c r="AA138" s="35"/>
      <c r="AB138" s="35"/>
      <c r="AC138" s="35"/>
      <c r="AD138" s="35"/>
      <c r="AE138" s="35"/>
      <c r="AR138" s="229" t="s">
        <v>132</v>
      </c>
      <c r="AT138" s="229" t="s">
        <v>128</v>
      </c>
      <c r="AU138" s="229" t="s">
        <v>84</v>
      </c>
      <c r="AY138" s="14" t="s">
        <v>125</v>
      </c>
      <c r="BE138" s="230">
        <f>IF(O138="základní",K138,0)</f>
        <v>0</v>
      </c>
      <c r="BF138" s="230">
        <f>IF(O138="snížená",K138,0)</f>
        <v>0</v>
      </c>
      <c r="BG138" s="230">
        <f>IF(O138="zákl. přenesená",K138,0)</f>
        <v>0</v>
      </c>
      <c r="BH138" s="230">
        <f>IF(O138="sníž. přenesená",K138,0)</f>
        <v>0</v>
      </c>
      <c r="BI138" s="230">
        <f>IF(O138="nulová",K138,0)</f>
        <v>0</v>
      </c>
      <c r="BJ138" s="14" t="s">
        <v>82</v>
      </c>
      <c r="BK138" s="230">
        <f>ROUND(P138*H138,2)</f>
        <v>0</v>
      </c>
      <c r="BL138" s="14" t="s">
        <v>133</v>
      </c>
      <c r="BM138" s="229" t="s">
        <v>149</v>
      </c>
    </row>
    <row r="139" s="2" customFormat="1">
      <c r="A139" s="35"/>
      <c r="B139" s="36"/>
      <c r="C139" s="37"/>
      <c r="D139" s="231" t="s">
        <v>134</v>
      </c>
      <c r="E139" s="37"/>
      <c r="F139" s="232" t="s">
        <v>148</v>
      </c>
      <c r="G139" s="37"/>
      <c r="H139" s="37"/>
      <c r="I139" s="233"/>
      <c r="J139" s="233"/>
      <c r="K139" s="37"/>
      <c r="L139" s="37"/>
      <c r="M139" s="41"/>
      <c r="N139" s="234"/>
      <c r="O139" s="235"/>
      <c r="P139" s="88"/>
      <c r="Q139" s="88"/>
      <c r="R139" s="88"/>
      <c r="S139" s="88"/>
      <c r="T139" s="88"/>
      <c r="U139" s="88"/>
      <c r="V139" s="88"/>
      <c r="W139" s="88"/>
      <c r="X139" s="89"/>
      <c r="Y139" s="35"/>
      <c r="Z139" s="35"/>
      <c r="AA139" s="35"/>
      <c r="AB139" s="35"/>
      <c r="AC139" s="35"/>
      <c r="AD139" s="35"/>
      <c r="AE139" s="35"/>
      <c r="AT139" s="14" t="s">
        <v>134</v>
      </c>
      <c r="AU139" s="14" t="s">
        <v>84</v>
      </c>
    </row>
    <row r="140" s="2" customFormat="1" ht="16.5" customHeight="1">
      <c r="A140" s="35"/>
      <c r="B140" s="36"/>
      <c r="C140" s="215" t="s">
        <v>150</v>
      </c>
      <c r="D140" s="215" t="s">
        <v>128</v>
      </c>
      <c r="E140" s="216" t="s">
        <v>151</v>
      </c>
      <c r="F140" s="217" t="s">
        <v>152</v>
      </c>
      <c r="G140" s="218" t="s">
        <v>131</v>
      </c>
      <c r="H140" s="219">
        <v>1</v>
      </c>
      <c r="I140" s="220"/>
      <c r="J140" s="221"/>
      <c r="K140" s="222">
        <f>ROUND(P140*H140,2)</f>
        <v>0</v>
      </c>
      <c r="L140" s="217" t="s">
        <v>1</v>
      </c>
      <c r="M140" s="223"/>
      <c r="N140" s="224" t="s">
        <v>1</v>
      </c>
      <c r="O140" s="225" t="s">
        <v>38</v>
      </c>
      <c r="P140" s="226">
        <f>I140+J140</f>
        <v>0</v>
      </c>
      <c r="Q140" s="226">
        <f>ROUND(I140*H140,2)</f>
        <v>0</v>
      </c>
      <c r="R140" s="226">
        <f>ROUND(J140*H140,2)</f>
        <v>0</v>
      </c>
      <c r="S140" s="88"/>
      <c r="T140" s="227">
        <f>S140*H140</f>
        <v>0</v>
      </c>
      <c r="U140" s="227">
        <v>0</v>
      </c>
      <c r="V140" s="227">
        <f>U140*H140</f>
        <v>0</v>
      </c>
      <c r="W140" s="227">
        <v>0</v>
      </c>
      <c r="X140" s="228">
        <f>W140*H140</f>
        <v>0</v>
      </c>
      <c r="Y140" s="35"/>
      <c r="Z140" s="35"/>
      <c r="AA140" s="35"/>
      <c r="AB140" s="35"/>
      <c r="AC140" s="35"/>
      <c r="AD140" s="35"/>
      <c r="AE140" s="35"/>
      <c r="AR140" s="229" t="s">
        <v>132</v>
      </c>
      <c r="AT140" s="229" t="s">
        <v>128</v>
      </c>
      <c r="AU140" s="229" t="s">
        <v>84</v>
      </c>
      <c r="AY140" s="14" t="s">
        <v>125</v>
      </c>
      <c r="BE140" s="230">
        <f>IF(O140="základní",K140,0)</f>
        <v>0</v>
      </c>
      <c r="BF140" s="230">
        <f>IF(O140="snížená",K140,0)</f>
        <v>0</v>
      </c>
      <c r="BG140" s="230">
        <f>IF(O140="zákl. přenesená",K140,0)</f>
        <v>0</v>
      </c>
      <c r="BH140" s="230">
        <f>IF(O140="sníž. přenesená",K140,0)</f>
        <v>0</v>
      </c>
      <c r="BI140" s="230">
        <f>IF(O140="nulová",K140,0)</f>
        <v>0</v>
      </c>
      <c r="BJ140" s="14" t="s">
        <v>82</v>
      </c>
      <c r="BK140" s="230">
        <f>ROUND(P140*H140,2)</f>
        <v>0</v>
      </c>
      <c r="BL140" s="14" t="s">
        <v>133</v>
      </c>
      <c r="BM140" s="229" t="s">
        <v>153</v>
      </c>
    </row>
    <row r="141" s="2" customFormat="1">
      <c r="A141" s="35"/>
      <c r="B141" s="36"/>
      <c r="C141" s="37"/>
      <c r="D141" s="231" t="s">
        <v>134</v>
      </c>
      <c r="E141" s="37"/>
      <c r="F141" s="232" t="s">
        <v>152</v>
      </c>
      <c r="G141" s="37"/>
      <c r="H141" s="37"/>
      <c r="I141" s="233"/>
      <c r="J141" s="233"/>
      <c r="K141" s="37"/>
      <c r="L141" s="37"/>
      <c r="M141" s="41"/>
      <c r="N141" s="234"/>
      <c r="O141" s="235"/>
      <c r="P141" s="88"/>
      <c r="Q141" s="88"/>
      <c r="R141" s="88"/>
      <c r="S141" s="88"/>
      <c r="T141" s="88"/>
      <c r="U141" s="88"/>
      <c r="V141" s="88"/>
      <c r="W141" s="88"/>
      <c r="X141" s="89"/>
      <c r="Y141" s="35"/>
      <c r="Z141" s="35"/>
      <c r="AA141" s="35"/>
      <c r="AB141" s="35"/>
      <c r="AC141" s="35"/>
      <c r="AD141" s="35"/>
      <c r="AE141" s="35"/>
      <c r="AT141" s="14" t="s">
        <v>134</v>
      </c>
      <c r="AU141" s="14" t="s">
        <v>84</v>
      </c>
    </row>
    <row r="142" s="2" customFormat="1" ht="16.5" customHeight="1">
      <c r="A142" s="35"/>
      <c r="B142" s="36"/>
      <c r="C142" s="215" t="s">
        <v>132</v>
      </c>
      <c r="D142" s="215" t="s">
        <v>128</v>
      </c>
      <c r="E142" s="216" t="s">
        <v>154</v>
      </c>
      <c r="F142" s="217" t="s">
        <v>155</v>
      </c>
      <c r="G142" s="218" t="s">
        <v>131</v>
      </c>
      <c r="H142" s="219">
        <v>1</v>
      </c>
      <c r="I142" s="220"/>
      <c r="J142" s="221"/>
      <c r="K142" s="222">
        <f>ROUND(P142*H142,2)</f>
        <v>0</v>
      </c>
      <c r="L142" s="217" t="s">
        <v>1</v>
      </c>
      <c r="M142" s="223"/>
      <c r="N142" s="224" t="s">
        <v>1</v>
      </c>
      <c r="O142" s="225" t="s">
        <v>38</v>
      </c>
      <c r="P142" s="226">
        <f>I142+J142</f>
        <v>0</v>
      </c>
      <c r="Q142" s="226">
        <f>ROUND(I142*H142,2)</f>
        <v>0</v>
      </c>
      <c r="R142" s="226">
        <f>ROUND(J142*H142,2)</f>
        <v>0</v>
      </c>
      <c r="S142" s="88"/>
      <c r="T142" s="227">
        <f>S142*H142</f>
        <v>0</v>
      </c>
      <c r="U142" s="227">
        <v>0</v>
      </c>
      <c r="V142" s="227">
        <f>U142*H142</f>
        <v>0</v>
      </c>
      <c r="W142" s="227">
        <v>0</v>
      </c>
      <c r="X142" s="228">
        <f>W142*H142</f>
        <v>0</v>
      </c>
      <c r="Y142" s="35"/>
      <c r="Z142" s="35"/>
      <c r="AA142" s="35"/>
      <c r="AB142" s="35"/>
      <c r="AC142" s="35"/>
      <c r="AD142" s="35"/>
      <c r="AE142" s="35"/>
      <c r="AR142" s="229" t="s">
        <v>132</v>
      </c>
      <c r="AT142" s="229" t="s">
        <v>128</v>
      </c>
      <c r="AU142" s="229" t="s">
        <v>84</v>
      </c>
      <c r="AY142" s="14" t="s">
        <v>125</v>
      </c>
      <c r="BE142" s="230">
        <f>IF(O142="základní",K142,0)</f>
        <v>0</v>
      </c>
      <c r="BF142" s="230">
        <f>IF(O142="snížená",K142,0)</f>
        <v>0</v>
      </c>
      <c r="BG142" s="230">
        <f>IF(O142="zákl. přenesená",K142,0)</f>
        <v>0</v>
      </c>
      <c r="BH142" s="230">
        <f>IF(O142="sníž. přenesená",K142,0)</f>
        <v>0</v>
      </c>
      <c r="BI142" s="230">
        <f>IF(O142="nulová",K142,0)</f>
        <v>0</v>
      </c>
      <c r="BJ142" s="14" t="s">
        <v>82</v>
      </c>
      <c r="BK142" s="230">
        <f>ROUND(P142*H142,2)</f>
        <v>0</v>
      </c>
      <c r="BL142" s="14" t="s">
        <v>133</v>
      </c>
      <c r="BM142" s="229" t="s">
        <v>156</v>
      </c>
    </row>
    <row r="143" s="2" customFormat="1">
      <c r="A143" s="35"/>
      <c r="B143" s="36"/>
      <c r="C143" s="37"/>
      <c r="D143" s="231" t="s">
        <v>134</v>
      </c>
      <c r="E143" s="37"/>
      <c r="F143" s="232" t="s">
        <v>155</v>
      </c>
      <c r="G143" s="37"/>
      <c r="H143" s="37"/>
      <c r="I143" s="233"/>
      <c r="J143" s="233"/>
      <c r="K143" s="37"/>
      <c r="L143" s="37"/>
      <c r="M143" s="41"/>
      <c r="N143" s="234"/>
      <c r="O143" s="235"/>
      <c r="P143" s="88"/>
      <c r="Q143" s="88"/>
      <c r="R143" s="88"/>
      <c r="S143" s="88"/>
      <c r="T143" s="88"/>
      <c r="U143" s="88"/>
      <c r="V143" s="88"/>
      <c r="W143" s="88"/>
      <c r="X143" s="89"/>
      <c r="Y143" s="35"/>
      <c r="Z143" s="35"/>
      <c r="AA143" s="35"/>
      <c r="AB143" s="35"/>
      <c r="AC143" s="35"/>
      <c r="AD143" s="35"/>
      <c r="AE143" s="35"/>
      <c r="AT143" s="14" t="s">
        <v>134</v>
      </c>
      <c r="AU143" s="14" t="s">
        <v>84</v>
      </c>
    </row>
    <row r="144" s="2" customFormat="1" ht="16.5" customHeight="1">
      <c r="A144" s="35"/>
      <c r="B144" s="36"/>
      <c r="C144" s="215" t="s">
        <v>157</v>
      </c>
      <c r="D144" s="215" t="s">
        <v>128</v>
      </c>
      <c r="E144" s="216" t="s">
        <v>158</v>
      </c>
      <c r="F144" s="217" t="s">
        <v>159</v>
      </c>
      <c r="G144" s="218" t="s">
        <v>131</v>
      </c>
      <c r="H144" s="219">
        <v>23</v>
      </c>
      <c r="I144" s="220"/>
      <c r="J144" s="221"/>
      <c r="K144" s="222">
        <f>ROUND(P144*H144,2)</f>
        <v>0</v>
      </c>
      <c r="L144" s="217" t="s">
        <v>1</v>
      </c>
      <c r="M144" s="223"/>
      <c r="N144" s="224" t="s">
        <v>1</v>
      </c>
      <c r="O144" s="225" t="s">
        <v>38</v>
      </c>
      <c r="P144" s="226">
        <f>I144+J144</f>
        <v>0</v>
      </c>
      <c r="Q144" s="226">
        <f>ROUND(I144*H144,2)</f>
        <v>0</v>
      </c>
      <c r="R144" s="226">
        <f>ROUND(J144*H144,2)</f>
        <v>0</v>
      </c>
      <c r="S144" s="88"/>
      <c r="T144" s="227">
        <f>S144*H144</f>
        <v>0</v>
      </c>
      <c r="U144" s="227">
        <v>0</v>
      </c>
      <c r="V144" s="227">
        <f>U144*H144</f>
        <v>0</v>
      </c>
      <c r="W144" s="227">
        <v>0</v>
      </c>
      <c r="X144" s="228">
        <f>W144*H144</f>
        <v>0</v>
      </c>
      <c r="Y144" s="35"/>
      <c r="Z144" s="35"/>
      <c r="AA144" s="35"/>
      <c r="AB144" s="35"/>
      <c r="AC144" s="35"/>
      <c r="AD144" s="35"/>
      <c r="AE144" s="35"/>
      <c r="AR144" s="229" t="s">
        <v>132</v>
      </c>
      <c r="AT144" s="229" t="s">
        <v>128</v>
      </c>
      <c r="AU144" s="229" t="s">
        <v>84</v>
      </c>
      <c r="AY144" s="14" t="s">
        <v>125</v>
      </c>
      <c r="BE144" s="230">
        <f>IF(O144="základní",K144,0)</f>
        <v>0</v>
      </c>
      <c r="BF144" s="230">
        <f>IF(O144="snížená",K144,0)</f>
        <v>0</v>
      </c>
      <c r="BG144" s="230">
        <f>IF(O144="zákl. přenesená",K144,0)</f>
        <v>0</v>
      </c>
      <c r="BH144" s="230">
        <f>IF(O144="sníž. přenesená",K144,0)</f>
        <v>0</v>
      </c>
      <c r="BI144" s="230">
        <f>IF(O144="nulová",K144,0)</f>
        <v>0</v>
      </c>
      <c r="BJ144" s="14" t="s">
        <v>82</v>
      </c>
      <c r="BK144" s="230">
        <f>ROUND(P144*H144,2)</f>
        <v>0</v>
      </c>
      <c r="BL144" s="14" t="s">
        <v>133</v>
      </c>
      <c r="BM144" s="229" t="s">
        <v>160</v>
      </c>
    </row>
    <row r="145" s="2" customFormat="1">
      <c r="A145" s="35"/>
      <c r="B145" s="36"/>
      <c r="C145" s="37"/>
      <c r="D145" s="231" t="s">
        <v>134</v>
      </c>
      <c r="E145" s="37"/>
      <c r="F145" s="232" t="s">
        <v>159</v>
      </c>
      <c r="G145" s="37"/>
      <c r="H145" s="37"/>
      <c r="I145" s="233"/>
      <c r="J145" s="233"/>
      <c r="K145" s="37"/>
      <c r="L145" s="37"/>
      <c r="M145" s="41"/>
      <c r="N145" s="234"/>
      <c r="O145" s="235"/>
      <c r="P145" s="88"/>
      <c r="Q145" s="88"/>
      <c r="R145" s="88"/>
      <c r="S145" s="88"/>
      <c r="T145" s="88"/>
      <c r="U145" s="88"/>
      <c r="V145" s="88"/>
      <c r="W145" s="88"/>
      <c r="X145" s="89"/>
      <c r="Y145" s="35"/>
      <c r="Z145" s="35"/>
      <c r="AA145" s="35"/>
      <c r="AB145" s="35"/>
      <c r="AC145" s="35"/>
      <c r="AD145" s="35"/>
      <c r="AE145" s="35"/>
      <c r="AT145" s="14" t="s">
        <v>134</v>
      </c>
      <c r="AU145" s="14" t="s">
        <v>84</v>
      </c>
    </row>
    <row r="146" s="12" customFormat="1" ht="22.8" customHeight="1">
      <c r="A146" s="12"/>
      <c r="B146" s="199"/>
      <c r="C146" s="200"/>
      <c r="D146" s="201" t="s">
        <v>74</v>
      </c>
      <c r="E146" s="213" t="s">
        <v>161</v>
      </c>
      <c r="F146" s="213" t="s">
        <v>162</v>
      </c>
      <c r="G146" s="200"/>
      <c r="H146" s="200"/>
      <c r="I146" s="203"/>
      <c r="J146" s="203"/>
      <c r="K146" s="214">
        <f>BK146</f>
        <v>0</v>
      </c>
      <c r="L146" s="200"/>
      <c r="M146" s="204"/>
      <c r="N146" s="205"/>
      <c r="O146" s="206"/>
      <c r="P146" s="206"/>
      <c r="Q146" s="207">
        <f>SUM(Q147:Q178)</f>
        <v>0</v>
      </c>
      <c r="R146" s="207">
        <f>SUM(R147:R178)</f>
        <v>0</v>
      </c>
      <c r="S146" s="206"/>
      <c r="T146" s="208">
        <f>SUM(T147:T178)</f>
        <v>0</v>
      </c>
      <c r="U146" s="206"/>
      <c r="V146" s="208">
        <f>SUM(V147:V178)</f>
        <v>0</v>
      </c>
      <c r="W146" s="206"/>
      <c r="X146" s="209">
        <f>SUM(X147:X178)</f>
        <v>0</v>
      </c>
      <c r="Y146" s="12"/>
      <c r="Z146" s="12"/>
      <c r="AA146" s="12"/>
      <c r="AB146" s="12"/>
      <c r="AC146" s="12"/>
      <c r="AD146" s="12"/>
      <c r="AE146" s="12"/>
      <c r="AR146" s="210" t="s">
        <v>82</v>
      </c>
      <c r="AT146" s="211" t="s">
        <v>74</v>
      </c>
      <c r="AU146" s="211" t="s">
        <v>82</v>
      </c>
      <c r="AY146" s="210" t="s">
        <v>125</v>
      </c>
      <c r="BK146" s="212">
        <f>SUM(BK147:BK178)</f>
        <v>0</v>
      </c>
    </row>
    <row r="147" s="2" customFormat="1" ht="16.5" customHeight="1">
      <c r="A147" s="35"/>
      <c r="B147" s="36"/>
      <c r="C147" s="215" t="s">
        <v>146</v>
      </c>
      <c r="D147" s="215" t="s">
        <v>128</v>
      </c>
      <c r="E147" s="216" t="s">
        <v>163</v>
      </c>
      <c r="F147" s="217" t="s">
        <v>164</v>
      </c>
      <c r="G147" s="218" t="s">
        <v>131</v>
      </c>
      <c r="H147" s="219">
        <v>22</v>
      </c>
      <c r="I147" s="220"/>
      <c r="J147" s="221"/>
      <c r="K147" s="222">
        <f>ROUND(P147*H147,2)</f>
        <v>0</v>
      </c>
      <c r="L147" s="217" t="s">
        <v>1</v>
      </c>
      <c r="M147" s="223"/>
      <c r="N147" s="224" t="s">
        <v>1</v>
      </c>
      <c r="O147" s="225" t="s">
        <v>38</v>
      </c>
      <c r="P147" s="226">
        <f>I147+J147</f>
        <v>0</v>
      </c>
      <c r="Q147" s="226">
        <f>ROUND(I147*H147,2)</f>
        <v>0</v>
      </c>
      <c r="R147" s="226">
        <f>ROUND(J147*H147,2)</f>
        <v>0</v>
      </c>
      <c r="S147" s="88"/>
      <c r="T147" s="227">
        <f>S147*H147</f>
        <v>0</v>
      </c>
      <c r="U147" s="227">
        <v>0</v>
      </c>
      <c r="V147" s="227">
        <f>U147*H147</f>
        <v>0</v>
      </c>
      <c r="W147" s="227">
        <v>0</v>
      </c>
      <c r="X147" s="228">
        <f>W147*H147</f>
        <v>0</v>
      </c>
      <c r="Y147" s="35"/>
      <c r="Z147" s="35"/>
      <c r="AA147" s="35"/>
      <c r="AB147" s="35"/>
      <c r="AC147" s="35"/>
      <c r="AD147" s="35"/>
      <c r="AE147" s="35"/>
      <c r="AR147" s="229" t="s">
        <v>132</v>
      </c>
      <c r="AT147" s="229" t="s">
        <v>128</v>
      </c>
      <c r="AU147" s="229" t="s">
        <v>84</v>
      </c>
      <c r="AY147" s="14" t="s">
        <v>125</v>
      </c>
      <c r="BE147" s="230">
        <f>IF(O147="základní",K147,0)</f>
        <v>0</v>
      </c>
      <c r="BF147" s="230">
        <f>IF(O147="snížená",K147,0)</f>
        <v>0</v>
      </c>
      <c r="BG147" s="230">
        <f>IF(O147="zákl. přenesená",K147,0)</f>
        <v>0</v>
      </c>
      <c r="BH147" s="230">
        <f>IF(O147="sníž. přenesená",K147,0)</f>
        <v>0</v>
      </c>
      <c r="BI147" s="230">
        <f>IF(O147="nulová",K147,0)</f>
        <v>0</v>
      </c>
      <c r="BJ147" s="14" t="s">
        <v>82</v>
      </c>
      <c r="BK147" s="230">
        <f>ROUND(P147*H147,2)</f>
        <v>0</v>
      </c>
      <c r="BL147" s="14" t="s">
        <v>133</v>
      </c>
      <c r="BM147" s="229" t="s">
        <v>165</v>
      </c>
    </row>
    <row r="148" s="2" customFormat="1">
      <c r="A148" s="35"/>
      <c r="B148" s="36"/>
      <c r="C148" s="37"/>
      <c r="D148" s="231" t="s">
        <v>134</v>
      </c>
      <c r="E148" s="37"/>
      <c r="F148" s="232" t="s">
        <v>164</v>
      </c>
      <c r="G148" s="37"/>
      <c r="H148" s="37"/>
      <c r="I148" s="233"/>
      <c r="J148" s="233"/>
      <c r="K148" s="37"/>
      <c r="L148" s="37"/>
      <c r="M148" s="41"/>
      <c r="N148" s="234"/>
      <c r="O148" s="235"/>
      <c r="P148" s="88"/>
      <c r="Q148" s="88"/>
      <c r="R148" s="88"/>
      <c r="S148" s="88"/>
      <c r="T148" s="88"/>
      <c r="U148" s="88"/>
      <c r="V148" s="88"/>
      <c r="W148" s="88"/>
      <c r="X148" s="89"/>
      <c r="Y148" s="35"/>
      <c r="Z148" s="35"/>
      <c r="AA148" s="35"/>
      <c r="AB148" s="35"/>
      <c r="AC148" s="35"/>
      <c r="AD148" s="35"/>
      <c r="AE148" s="35"/>
      <c r="AT148" s="14" t="s">
        <v>134</v>
      </c>
      <c r="AU148" s="14" t="s">
        <v>84</v>
      </c>
    </row>
    <row r="149" s="2" customFormat="1" ht="16.5" customHeight="1">
      <c r="A149" s="35"/>
      <c r="B149" s="36"/>
      <c r="C149" s="215" t="s">
        <v>166</v>
      </c>
      <c r="D149" s="215" t="s">
        <v>128</v>
      </c>
      <c r="E149" s="216" t="s">
        <v>167</v>
      </c>
      <c r="F149" s="217" t="s">
        <v>168</v>
      </c>
      <c r="G149" s="218" t="s">
        <v>131</v>
      </c>
      <c r="H149" s="219">
        <v>4</v>
      </c>
      <c r="I149" s="220"/>
      <c r="J149" s="221"/>
      <c r="K149" s="222">
        <f>ROUND(P149*H149,2)</f>
        <v>0</v>
      </c>
      <c r="L149" s="217" t="s">
        <v>1</v>
      </c>
      <c r="M149" s="223"/>
      <c r="N149" s="224" t="s">
        <v>1</v>
      </c>
      <c r="O149" s="225" t="s">
        <v>38</v>
      </c>
      <c r="P149" s="226">
        <f>I149+J149</f>
        <v>0</v>
      </c>
      <c r="Q149" s="226">
        <f>ROUND(I149*H149,2)</f>
        <v>0</v>
      </c>
      <c r="R149" s="226">
        <f>ROUND(J149*H149,2)</f>
        <v>0</v>
      </c>
      <c r="S149" s="88"/>
      <c r="T149" s="227">
        <f>S149*H149</f>
        <v>0</v>
      </c>
      <c r="U149" s="227">
        <v>0</v>
      </c>
      <c r="V149" s="227">
        <f>U149*H149</f>
        <v>0</v>
      </c>
      <c r="W149" s="227">
        <v>0</v>
      </c>
      <c r="X149" s="228">
        <f>W149*H149</f>
        <v>0</v>
      </c>
      <c r="Y149" s="35"/>
      <c r="Z149" s="35"/>
      <c r="AA149" s="35"/>
      <c r="AB149" s="35"/>
      <c r="AC149" s="35"/>
      <c r="AD149" s="35"/>
      <c r="AE149" s="35"/>
      <c r="AR149" s="229" t="s">
        <v>132</v>
      </c>
      <c r="AT149" s="229" t="s">
        <v>128</v>
      </c>
      <c r="AU149" s="229" t="s">
        <v>84</v>
      </c>
      <c r="AY149" s="14" t="s">
        <v>125</v>
      </c>
      <c r="BE149" s="230">
        <f>IF(O149="základní",K149,0)</f>
        <v>0</v>
      </c>
      <c r="BF149" s="230">
        <f>IF(O149="snížená",K149,0)</f>
        <v>0</v>
      </c>
      <c r="BG149" s="230">
        <f>IF(O149="zákl. přenesená",K149,0)</f>
        <v>0</v>
      </c>
      <c r="BH149" s="230">
        <f>IF(O149="sníž. přenesená",K149,0)</f>
        <v>0</v>
      </c>
      <c r="BI149" s="230">
        <f>IF(O149="nulová",K149,0)</f>
        <v>0</v>
      </c>
      <c r="BJ149" s="14" t="s">
        <v>82</v>
      </c>
      <c r="BK149" s="230">
        <f>ROUND(P149*H149,2)</f>
        <v>0</v>
      </c>
      <c r="BL149" s="14" t="s">
        <v>133</v>
      </c>
      <c r="BM149" s="229" t="s">
        <v>169</v>
      </c>
    </row>
    <row r="150" s="2" customFormat="1">
      <c r="A150" s="35"/>
      <c r="B150" s="36"/>
      <c r="C150" s="37"/>
      <c r="D150" s="231" t="s">
        <v>134</v>
      </c>
      <c r="E150" s="37"/>
      <c r="F150" s="232" t="s">
        <v>168</v>
      </c>
      <c r="G150" s="37"/>
      <c r="H150" s="37"/>
      <c r="I150" s="233"/>
      <c r="J150" s="233"/>
      <c r="K150" s="37"/>
      <c r="L150" s="37"/>
      <c r="M150" s="41"/>
      <c r="N150" s="234"/>
      <c r="O150" s="235"/>
      <c r="P150" s="88"/>
      <c r="Q150" s="88"/>
      <c r="R150" s="88"/>
      <c r="S150" s="88"/>
      <c r="T150" s="88"/>
      <c r="U150" s="88"/>
      <c r="V150" s="88"/>
      <c r="W150" s="88"/>
      <c r="X150" s="89"/>
      <c r="Y150" s="35"/>
      <c r="Z150" s="35"/>
      <c r="AA150" s="35"/>
      <c r="AB150" s="35"/>
      <c r="AC150" s="35"/>
      <c r="AD150" s="35"/>
      <c r="AE150" s="35"/>
      <c r="AT150" s="14" t="s">
        <v>134</v>
      </c>
      <c r="AU150" s="14" t="s">
        <v>84</v>
      </c>
    </row>
    <row r="151" s="2" customFormat="1" ht="16.5" customHeight="1">
      <c r="A151" s="35"/>
      <c r="B151" s="36"/>
      <c r="C151" s="215" t="s">
        <v>149</v>
      </c>
      <c r="D151" s="215" t="s">
        <v>128</v>
      </c>
      <c r="E151" s="216" t="s">
        <v>170</v>
      </c>
      <c r="F151" s="217" t="s">
        <v>171</v>
      </c>
      <c r="G151" s="218" t="s">
        <v>131</v>
      </c>
      <c r="H151" s="219">
        <v>16</v>
      </c>
      <c r="I151" s="220"/>
      <c r="J151" s="221"/>
      <c r="K151" s="222">
        <f>ROUND(P151*H151,2)</f>
        <v>0</v>
      </c>
      <c r="L151" s="217" t="s">
        <v>1</v>
      </c>
      <c r="M151" s="223"/>
      <c r="N151" s="224" t="s">
        <v>1</v>
      </c>
      <c r="O151" s="225" t="s">
        <v>38</v>
      </c>
      <c r="P151" s="226">
        <f>I151+J151</f>
        <v>0</v>
      </c>
      <c r="Q151" s="226">
        <f>ROUND(I151*H151,2)</f>
        <v>0</v>
      </c>
      <c r="R151" s="226">
        <f>ROUND(J151*H151,2)</f>
        <v>0</v>
      </c>
      <c r="S151" s="88"/>
      <c r="T151" s="227">
        <f>S151*H151</f>
        <v>0</v>
      </c>
      <c r="U151" s="227">
        <v>0</v>
      </c>
      <c r="V151" s="227">
        <f>U151*H151</f>
        <v>0</v>
      </c>
      <c r="W151" s="227">
        <v>0</v>
      </c>
      <c r="X151" s="228">
        <f>W151*H151</f>
        <v>0</v>
      </c>
      <c r="Y151" s="35"/>
      <c r="Z151" s="35"/>
      <c r="AA151" s="35"/>
      <c r="AB151" s="35"/>
      <c r="AC151" s="35"/>
      <c r="AD151" s="35"/>
      <c r="AE151" s="35"/>
      <c r="AR151" s="229" t="s">
        <v>132</v>
      </c>
      <c r="AT151" s="229" t="s">
        <v>128</v>
      </c>
      <c r="AU151" s="229" t="s">
        <v>84</v>
      </c>
      <c r="AY151" s="14" t="s">
        <v>125</v>
      </c>
      <c r="BE151" s="230">
        <f>IF(O151="základní",K151,0)</f>
        <v>0</v>
      </c>
      <c r="BF151" s="230">
        <f>IF(O151="snížená",K151,0)</f>
        <v>0</v>
      </c>
      <c r="BG151" s="230">
        <f>IF(O151="zákl. přenesená",K151,0)</f>
        <v>0</v>
      </c>
      <c r="BH151" s="230">
        <f>IF(O151="sníž. přenesená",K151,0)</f>
        <v>0</v>
      </c>
      <c r="BI151" s="230">
        <f>IF(O151="nulová",K151,0)</f>
        <v>0</v>
      </c>
      <c r="BJ151" s="14" t="s">
        <v>82</v>
      </c>
      <c r="BK151" s="230">
        <f>ROUND(P151*H151,2)</f>
        <v>0</v>
      </c>
      <c r="BL151" s="14" t="s">
        <v>133</v>
      </c>
      <c r="BM151" s="229" t="s">
        <v>172</v>
      </c>
    </row>
    <row r="152" s="2" customFormat="1">
      <c r="A152" s="35"/>
      <c r="B152" s="36"/>
      <c r="C152" s="37"/>
      <c r="D152" s="231" t="s">
        <v>134</v>
      </c>
      <c r="E152" s="37"/>
      <c r="F152" s="232" t="s">
        <v>171</v>
      </c>
      <c r="G152" s="37"/>
      <c r="H152" s="37"/>
      <c r="I152" s="233"/>
      <c r="J152" s="233"/>
      <c r="K152" s="37"/>
      <c r="L152" s="37"/>
      <c r="M152" s="41"/>
      <c r="N152" s="234"/>
      <c r="O152" s="235"/>
      <c r="P152" s="88"/>
      <c r="Q152" s="88"/>
      <c r="R152" s="88"/>
      <c r="S152" s="88"/>
      <c r="T152" s="88"/>
      <c r="U152" s="88"/>
      <c r="V152" s="88"/>
      <c r="W152" s="88"/>
      <c r="X152" s="89"/>
      <c r="Y152" s="35"/>
      <c r="Z152" s="35"/>
      <c r="AA152" s="35"/>
      <c r="AB152" s="35"/>
      <c r="AC152" s="35"/>
      <c r="AD152" s="35"/>
      <c r="AE152" s="35"/>
      <c r="AT152" s="14" t="s">
        <v>134</v>
      </c>
      <c r="AU152" s="14" t="s">
        <v>84</v>
      </c>
    </row>
    <row r="153" s="2" customFormat="1" ht="24.15" customHeight="1">
      <c r="A153" s="35"/>
      <c r="B153" s="36"/>
      <c r="C153" s="215" t="s">
        <v>173</v>
      </c>
      <c r="D153" s="215" t="s">
        <v>128</v>
      </c>
      <c r="E153" s="216" t="s">
        <v>174</v>
      </c>
      <c r="F153" s="217" t="s">
        <v>175</v>
      </c>
      <c r="G153" s="218" t="s">
        <v>131</v>
      </c>
      <c r="H153" s="219">
        <v>13</v>
      </c>
      <c r="I153" s="220"/>
      <c r="J153" s="221"/>
      <c r="K153" s="222">
        <f>ROUND(P153*H153,2)</f>
        <v>0</v>
      </c>
      <c r="L153" s="217" t="s">
        <v>1</v>
      </c>
      <c r="M153" s="223"/>
      <c r="N153" s="224" t="s">
        <v>1</v>
      </c>
      <c r="O153" s="225" t="s">
        <v>38</v>
      </c>
      <c r="P153" s="226">
        <f>I153+J153</f>
        <v>0</v>
      </c>
      <c r="Q153" s="226">
        <f>ROUND(I153*H153,2)</f>
        <v>0</v>
      </c>
      <c r="R153" s="226">
        <f>ROUND(J153*H153,2)</f>
        <v>0</v>
      </c>
      <c r="S153" s="88"/>
      <c r="T153" s="227">
        <f>S153*H153</f>
        <v>0</v>
      </c>
      <c r="U153" s="227">
        <v>0</v>
      </c>
      <c r="V153" s="227">
        <f>U153*H153</f>
        <v>0</v>
      </c>
      <c r="W153" s="227">
        <v>0</v>
      </c>
      <c r="X153" s="228">
        <f>W153*H153</f>
        <v>0</v>
      </c>
      <c r="Y153" s="35"/>
      <c r="Z153" s="35"/>
      <c r="AA153" s="35"/>
      <c r="AB153" s="35"/>
      <c r="AC153" s="35"/>
      <c r="AD153" s="35"/>
      <c r="AE153" s="35"/>
      <c r="AR153" s="229" t="s">
        <v>132</v>
      </c>
      <c r="AT153" s="229" t="s">
        <v>128</v>
      </c>
      <c r="AU153" s="229" t="s">
        <v>84</v>
      </c>
      <c r="AY153" s="14" t="s">
        <v>125</v>
      </c>
      <c r="BE153" s="230">
        <f>IF(O153="základní",K153,0)</f>
        <v>0</v>
      </c>
      <c r="BF153" s="230">
        <f>IF(O153="snížená",K153,0)</f>
        <v>0</v>
      </c>
      <c r="BG153" s="230">
        <f>IF(O153="zákl. přenesená",K153,0)</f>
        <v>0</v>
      </c>
      <c r="BH153" s="230">
        <f>IF(O153="sníž. přenesená",K153,0)</f>
        <v>0</v>
      </c>
      <c r="BI153" s="230">
        <f>IF(O153="nulová",K153,0)</f>
        <v>0</v>
      </c>
      <c r="BJ153" s="14" t="s">
        <v>82</v>
      </c>
      <c r="BK153" s="230">
        <f>ROUND(P153*H153,2)</f>
        <v>0</v>
      </c>
      <c r="BL153" s="14" t="s">
        <v>133</v>
      </c>
      <c r="BM153" s="229" t="s">
        <v>176</v>
      </c>
    </row>
    <row r="154" s="2" customFormat="1">
      <c r="A154" s="35"/>
      <c r="B154" s="36"/>
      <c r="C154" s="37"/>
      <c r="D154" s="231" t="s">
        <v>134</v>
      </c>
      <c r="E154" s="37"/>
      <c r="F154" s="232" t="s">
        <v>175</v>
      </c>
      <c r="G154" s="37"/>
      <c r="H154" s="37"/>
      <c r="I154" s="233"/>
      <c r="J154" s="233"/>
      <c r="K154" s="37"/>
      <c r="L154" s="37"/>
      <c r="M154" s="41"/>
      <c r="N154" s="234"/>
      <c r="O154" s="235"/>
      <c r="P154" s="88"/>
      <c r="Q154" s="88"/>
      <c r="R154" s="88"/>
      <c r="S154" s="88"/>
      <c r="T154" s="88"/>
      <c r="U154" s="88"/>
      <c r="V154" s="88"/>
      <c r="W154" s="88"/>
      <c r="X154" s="89"/>
      <c r="Y154" s="35"/>
      <c r="Z154" s="35"/>
      <c r="AA154" s="35"/>
      <c r="AB154" s="35"/>
      <c r="AC154" s="35"/>
      <c r="AD154" s="35"/>
      <c r="AE154" s="35"/>
      <c r="AT154" s="14" t="s">
        <v>134</v>
      </c>
      <c r="AU154" s="14" t="s">
        <v>84</v>
      </c>
    </row>
    <row r="155" s="2" customFormat="1" ht="16.5" customHeight="1">
      <c r="A155" s="35"/>
      <c r="B155" s="36"/>
      <c r="C155" s="215" t="s">
        <v>153</v>
      </c>
      <c r="D155" s="215" t="s">
        <v>128</v>
      </c>
      <c r="E155" s="216" t="s">
        <v>177</v>
      </c>
      <c r="F155" s="217" t="s">
        <v>178</v>
      </c>
      <c r="G155" s="218" t="s">
        <v>131</v>
      </c>
      <c r="H155" s="219">
        <v>6</v>
      </c>
      <c r="I155" s="220"/>
      <c r="J155" s="221"/>
      <c r="K155" s="222">
        <f>ROUND(P155*H155,2)</f>
        <v>0</v>
      </c>
      <c r="L155" s="217" t="s">
        <v>1</v>
      </c>
      <c r="M155" s="223"/>
      <c r="N155" s="224" t="s">
        <v>1</v>
      </c>
      <c r="O155" s="225" t="s">
        <v>38</v>
      </c>
      <c r="P155" s="226">
        <f>I155+J155</f>
        <v>0</v>
      </c>
      <c r="Q155" s="226">
        <f>ROUND(I155*H155,2)</f>
        <v>0</v>
      </c>
      <c r="R155" s="226">
        <f>ROUND(J155*H155,2)</f>
        <v>0</v>
      </c>
      <c r="S155" s="88"/>
      <c r="T155" s="227">
        <f>S155*H155</f>
        <v>0</v>
      </c>
      <c r="U155" s="227">
        <v>0</v>
      </c>
      <c r="V155" s="227">
        <f>U155*H155</f>
        <v>0</v>
      </c>
      <c r="W155" s="227">
        <v>0</v>
      </c>
      <c r="X155" s="228">
        <f>W155*H155</f>
        <v>0</v>
      </c>
      <c r="Y155" s="35"/>
      <c r="Z155" s="35"/>
      <c r="AA155" s="35"/>
      <c r="AB155" s="35"/>
      <c r="AC155" s="35"/>
      <c r="AD155" s="35"/>
      <c r="AE155" s="35"/>
      <c r="AR155" s="229" t="s">
        <v>132</v>
      </c>
      <c r="AT155" s="229" t="s">
        <v>128</v>
      </c>
      <c r="AU155" s="229" t="s">
        <v>84</v>
      </c>
      <c r="AY155" s="14" t="s">
        <v>125</v>
      </c>
      <c r="BE155" s="230">
        <f>IF(O155="základní",K155,0)</f>
        <v>0</v>
      </c>
      <c r="BF155" s="230">
        <f>IF(O155="snížená",K155,0)</f>
        <v>0</v>
      </c>
      <c r="BG155" s="230">
        <f>IF(O155="zákl. přenesená",K155,0)</f>
        <v>0</v>
      </c>
      <c r="BH155" s="230">
        <f>IF(O155="sníž. přenesená",K155,0)</f>
        <v>0</v>
      </c>
      <c r="BI155" s="230">
        <f>IF(O155="nulová",K155,0)</f>
        <v>0</v>
      </c>
      <c r="BJ155" s="14" t="s">
        <v>82</v>
      </c>
      <c r="BK155" s="230">
        <f>ROUND(P155*H155,2)</f>
        <v>0</v>
      </c>
      <c r="BL155" s="14" t="s">
        <v>133</v>
      </c>
      <c r="BM155" s="229" t="s">
        <v>179</v>
      </c>
    </row>
    <row r="156" s="2" customFormat="1">
      <c r="A156" s="35"/>
      <c r="B156" s="36"/>
      <c r="C156" s="37"/>
      <c r="D156" s="231" t="s">
        <v>134</v>
      </c>
      <c r="E156" s="37"/>
      <c r="F156" s="232" t="s">
        <v>178</v>
      </c>
      <c r="G156" s="37"/>
      <c r="H156" s="37"/>
      <c r="I156" s="233"/>
      <c r="J156" s="233"/>
      <c r="K156" s="37"/>
      <c r="L156" s="37"/>
      <c r="M156" s="41"/>
      <c r="N156" s="234"/>
      <c r="O156" s="235"/>
      <c r="P156" s="88"/>
      <c r="Q156" s="88"/>
      <c r="R156" s="88"/>
      <c r="S156" s="88"/>
      <c r="T156" s="88"/>
      <c r="U156" s="88"/>
      <c r="V156" s="88"/>
      <c r="W156" s="88"/>
      <c r="X156" s="89"/>
      <c r="Y156" s="35"/>
      <c r="Z156" s="35"/>
      <c r="AA156" s="35"/>
      <c r="AB156" s="35"/>
      <c r="AC156" s="35"/>
      <c r="AD156" s="35"/>
      <c r="AE156" s="35"/>
      <c r="AT156" s="14" t="s">
        <v>134</v>
      </c>
      <c r="AU156" s="14" t="s">
        <v>84</v>
      </c>
    </row>
    <row r="157" s="2" customFormat="1" ht="24.15" customHeight="1">
      <c r="A157" s="35"/>
      <c r="B157" s="36"/>
      <c r="C157" s="215" t="s">
        <v>9</v>
      </c>
      <c r="D157" s="215" t="s">
        <v>128</v>
      </c>
      <c r="E157" s="216" t="s">
        <v>180</v>
      </c>
      <c r="F157" s="217" t="s">
        <v>181</v>
      </c>
      <c r="G157" s="218" t="s">
        <v>131</v>
      </c>
      <c r="H157" s="219">
        <v>56</v>
      </c>
      <c r="I157" s="220"/>
      <c r="J157" s="221"/>
      <c r="K157" s="222">
        <f>ROUND(P157*H157,2)</f>
        <v>0</v>
      </c>
      <c r="L157" s="217" t="s">
        <v>1</v>
      </c>
      <c r="M157" s="223"/>
      <c r="N157" s="224" t="s">
        <v>1</v>
      </c>
      <c r="O157" s="225" t="s">
        <v>38</v>
      </c>
      <c r="P157" s="226">
        <f>I157+J157</f>
        <v>0</v>
      </c>
      <c r="Q157" s="226">
        <f>ROUND(I157*H157,2)</f>
        <v>0</v>
      </c>
      <c r="R157" s="226">
        <f>ROUND(J157*H157,2)</f>
        <v>0</v>
      </c>
      <c r="S157" s="88"/>
      <c r="T157" s="227">
        <f>S157*H157</f>
        <v>0</v>
      </c>
      <c r="U157" s="227">
        <v>0</v>
      </c>
      <c r="V157" s="227">
        <f>U157*H157</f>
        <v>0</v>
      </c>
      <c r="W157" s="227">
        <v>0</v>
      </c>
      <c r="X157" s="228">
        <f>W157*H157</f>
        <v>0</v>
      </c>
      <c r="Y157" s="35"/>
      <c r="Z157" s="35"/>
      <c r="AA157" s="35"/>
      <c r="AB157" s="35"/>
      <c r="AC157" s="35"/>
      <c r="AD157" s="35"/>
      <c r="AE157" s="35"/>
      <c r="AR157" s="229" t="s">
        <v>132</v>
      </c>
      <c r="AT157" s="229" t="s">
        <v>128</v>
      </c>
      <c r="AU157" s="229" t="s">
        <v>84</v>
      </c>
      <c r="AY157" s="14" t="s">
        <v>125</v>
      </c>
      <c r="BE157" s="230">
        <f>IF(O157="základní",K157,0)</f>
        <v>0</v>
      </c>
      <c r="BF157" s="230">
        <f>IF(O157="snížená",K157,0)</f>
        <v>0</v>
      </c>
      <c r="BG157" s="230">
        <f>IF(O157="zákl. přenesená",K157,0)</f>
        <v>0</v>
      </c>
      <c r="BH157" s="230">
        <f>IF(O157="sníž. přenesená",K157,0)</f>
        <v>0</v>
      </c>
      <c r="BI157" s="230">
        <f>IF(O157="nulová",K157,0)</f>
        <v>0</v>
      </c>
      <c r="BJ157" s="14" t="s">
        <v>82</v>
      </c>
      <c r="BK157" s="230">
        <f>ROUND(P157*H157,2)</f>
        <v>0</v>
      </c>
      <c r="BL157" s="14" t="s">
        <v>133</v>
      </c>
      <c r="BM157" s="229" t="s">
        <v>182</v>
      </c>
    </row>
    <row r="158" s="2" customFormat="1">
      <c r="A158" s="35"/>
      <c r="B158" s="36"/>
      <c r="C158" s="37"/>
      <c r="D158" s="231" t="s">
        <v>134</v>
      </c>
      <c r="E158" s="37"/>
      <c r="F158" s="232" t="s">
        <v>181</v>
      </c>
      <c r="G158" s="37"/>
      <c r="H158" s="37"/>
      <c r="I158" s="233"/>
      <c r="J158" s="233"/>
      <c r="K158" s="37"/>
      <c r="L158" s="37"/>
      <c r="M158" s="41"/>
      <c r="N158" s="234"/>
      <c r="O158" s="235"/>
      <c r="P158" s="88"/>
      <c r="Q158" s="88"/>
      <c r="R158" s="88"/>
      <c r="S158" s="88"/>
      <c r="T158" s="88"/>
      <c r="U158" s="88"/>
      <c r="V158" s="88"/>
      <c r="W158" s="88"/>
      <c r="X158" s="89"/>
      <c r="Y158" s="35"/>
      <c r="Z158" s="35"/>
      <c r="AA158" s="35"/>
      <c r="AB158" s="35"/>
      <c r="AC158" s="35"/>
      <c r="AD158" s="35"/>
      <c r="AE158" s="35"/>
      <c r="AT158" s="14" t="s">
        <v>134</v>
      </c>
      <c r="AU158" s="14" t="s">
        <v>84</v>
      </c>
    </row>
    <row r="159" s="2" customFormat="1" ht="24.15" customHeight="1">
      <c r="A159" s="35"/>
      <c r="B159" s="36"/>
      <c r="C159" s="215" t="s">
        <v>156</v>
      </c>
      <c r="D159" s="215" t="s">
        <v>128</v>
      </c>
      <c r="E159" s="216" t="s">
        <v>183</v>
      </c>
      <c r="F159" s="217" t="s">
        <v>184</v>
      </c>
      <c r="G159" s="218" t="s">
        <v>131</v>
      </c>
      <c r="H159" s="219">
        <v>56</v>
      </c>
      <c r="I159" s="220"/>
      <c r="J159" s="221"/>
      <c r="K159" s="222">
        <f>ROUND(P159*H159,2)</f>
        <v>0</v>
      </c>
      <c r="L159" s="217" t="s">
        <v>1</v>
      </c>
      <c r="M159" s="223"/>
      <c r="N159" s="224" t="s">
        <v>1</v>
      </c>
      <c r="O159" s="225" t="s">
        <v>38</v>
      </c>
      <c r="P159" s="226">
        <f>I159+J159</f>
        <v>0</v>
      </c>
      <c r="Q159" s="226">
        <f>ROUND(I159*H159,2)</f>
        <v>0</v>
      </c>
      <c r="R159" s="226">
        <f>ROUND(J159*H159,2)</f>
        <v>0</v>
      </c>
      <c r="S159" s="88"/>
      <c r="T159" s="227">
        <f>S159*H159</f>
        <v>0</v>
      </c>
      <c r="U159" s="227">
        <v>0</v>
      </c>
      <c r="V159" s="227">
        <f>U159*H159</f>
        <v>0</v>
      </c>
      <c r="W159" s="227">
        <v>0</v>
      </c>
      <c r="X159" s="228">
        <f>W159*H159</f>
        <v>0</v>
      </c>
      <c r="Y159" s="35"/>
      <c r="Z159" s="35"/>
      <c r="AA159" s="35"/>
      <c r="AB159" s="35"/>
      <c r="AC159" s="35"/>
      <c r="AD159" s="35"/>
      <c r="AE159" s="35"/>
      <c r="AR159" s="229" t="s">
        <v>132</v>
      </c>
      <c r="AT159" s="229" t="s">
        <v>128</v>
      </c>
      <c r="AU159" s="229" t="s">
        <v>84</v>
      </c>
      <c r="AY159" s="14" t="s">
        <v>125</v>
      </c>
      <c r="BE159" s="230">
        <f>IF(O159="základní",K159,0)</f>
        <v>0</v>
      </c>
      <c r="BF159" s="230">
        <f>IF(O159="snížená",K159,0)</f>
        <v>0</v>
      </c>
      <c r="BG159" s="230">
        <f>IF(O159="zákl. přenesená",K159,0)</f>
        <v>0</v>
      </c>
      <c r="BH159" s="230">
        <f>IF(O159="sníž. přenesená",K159,0)</f>
        <v>0</v>
      </c>
      <c r="BI159" s="230">
        <f>IF(O159="nulová",K159,0)</f>
        <v>0</v>
      </c>
      <c r="BJ159" s="14" t="s">
        <v>82</v>
      </c>
      <c r="BK159" s="230">
        <f>ROUND(P159*H159,2)</f>
        <v>0</v>
      </c>
      <c r="BL159" s="14" t="s">
        <v>133</v>
      </c>
      <c r="BM159" s="229" t="s">
        <v>185</v>
      </c>
    </row>
    <row r="160" s="2" customFormat="1">
      <c r="A160" s="35"/>
      <c r="B160" s="36"/>
      <c r="C160" s="37"/>
      <c r="D160" s="231" t="s">
        <v>134</v>
      </c>
      <c r="E160" s="37"/>
      <c r="F160" s="232" t="s">
        <v>184</v>
      </c>
      <c r="G160" s="37"/>
      <c r="H160" s="37"/>
      <c r="I160" s="233"/>
      <c r="J160" s="233"/>
      <c r="K160" s="37"/>
      <c r="L160" s="37"/>
      <c r="M160" s="41"/>
      <c r="N160" s="234"/>
      <c r="O160" s="235"/>
      <c r="P160" s="88"/>
      <c r="Q160" s="88"/>
      <c r="R160" s="88"/>
      <c r="S160" s="88"/>
      <c r="T160" s="88"/>
      <c r="U160" s="88"/>
      <c r="V160" s="88"/>
      <c r="W160" s="88"/>
      <c r="X160" s="89"/>
      <c r="Y160" s="35"/>
      <c r="Z160" s="35"/>
      <c r="AA160" s="35"/>
      <c r="AB160" s="35"/>
      <c r="AC160" s="35"/>
      <c r="AD160" s="35"/>
      <c r="AE160" s="35"/>
      <c r="AT160" s="14" t="s">
        <v>134</v>
      </c>
      <c r="AU160" s="14" t="s">
        <v>84</v>
      </c>
    </row>
    <row r="161" s="2" customFormat="1" ht="24.15" customHeight="1">
      <c r="A161" s="35"/>
      <c r="B161" s="36"/>
      <c r="C161" s="215" t="s">
        <v>186</v>
      </c>
      <c r="D161" s="215" t="s">
        <v>128</v>
      </c>
      <c r="E161" s="216" t="s">
        <v>187</v>
      </c>
      <c r="F161" s="217" t="s">
        <v>188</v>
      </c>
      <c r="G161" s="218" t="s">
        <v>131</v>
      </c>
      <c r="H161" s="219">
        <v>9</v>
      </c>
      <c r="I161" s="220"/>
      <c r="J161" s="221"/>
      <c r="K161" s="222">
        <f>ROUND(P161*H161,2)</f>
        <v>0</v>
      </c>
      <c r="L161" s="217" t="s">
        <v>1</v>
      </c>
      <c r="M161" s="223"/>
      <c r="N161" s="224" t="s">
        <v>1</v>
      </c>
      <c r="O161" s="225" t="s">
        <v>38</v>
      </c>
      <c r="P161" s="226">
        <f>I161+J161</f>
        <v>0</v>
      </c>
      <c r="Q161" s="226">
        <f>ROUND(I161*H161,2)</f>
        <v>0</v>
      </c>
      <c r="R161" s="226">
        <f>ROUND(J161*H161,2)</f>
        <v>0</v>
      </c>
      <c r="S161" s="88"/>
      <c r="T161" s="227">
        <f>S161*H161</f>
        <v>0</v>
      </c>
      <c r="U161" s="227">
        <v>0</v>
      </c>
      <c r="V161" s="227">
        <f>U161*H161</f>
        <v>0</v>
      </c>
      <c r="W161" s="227">
        <v>0</v>
      </c>
      <c r="X161" s="228">
        <f>W161*H161</f>
        <v>0</v>
      </c>
      <c r="Y161" s="35"/>
      <c r="Z161" s="35"/>
      <c r="AA161" s="35"/>
      <c r="AB161" s="35"/>
      <c r="AC161" s="35"/>
      <c r="AD161" s="35"/>
      <c r="AE161" s="35"/>
      <c r="AR161" s="229" t="s">
        <v>132</v>
      </c>
      <c r="AT161" s="229" t="s">
        <v>128</v>
      </c>
      <c r="AU161" s="229" t="s">
        <v>84</v>
      </c>
      <c r="AY161" s="14" t="s">
        <v>125</v>
      </c>
      <c r="BE161" s="230">
        <f>IF(O161="základní",K161,0)</f>
        <v>0</v>
      </c>
      <c r="BF161" s="230">
        <f>IF(O161="snížená",K161,0)</f>
        <v>0</v>
      </c>
      <c r="BG161" s="230">
        <f>IF(O161="zákl. přenesená",K161,0)</f>
        <v>0</v>
      </c>
      <c r="BH161" s="230">
        <f>IF(O161="sníž. přenesená",K161,0)</f>
        <v>0</v>
      </c>
      <c r="BI161" s="230">
        <f>IF(O161="nulová",K161,0)</f>
        <v>0</v>
      </c>
      <c r="BJ161" s="14" t="s">
        <v>82</v>
      </c>
      <c r="BK161" s="230">
        <f>ROUND(P161*H161,2)</f>
        <v>0</v>
      </c>
      <c r="BL161" s="14" t="s">
        <v>133</v>
      </c>
      <c r="BM161" s="229" t="s">
        <v>189</v>
      </c>
    </row>
    <row r="162" s="2" customFormat="1">
      <c r="A162" s="35"/>
      <c r="B162" s="36"/>
      <c r="C162" s="37"/>
      <c r="D162" s="231" t="s">
        <v>134</v>
      </c>
      <c r="E162" s="37"/>
      <c r="F162" s="232" t="s">
        <v>188</v>
      </c>
      <c r="G162" s="37"/>
      <c r="H162" s="37"/>
      <c r="I162" s="233"/>
      <c r="J162" s="233"/>
      <c r="K162" s="37"/>
      <c r="L162" s="37"/>
      <c r="M162" s="41"/>
      <c r="N162" s="234"/>
      <c r="O162" s="235"/>
      <c r="P162" s="88"/>
      <c r="Q162" s="88"/>
      <c r="R162" s="88"/>
      <c r="S162" s="88"/>
      <c r="T162" s="88"/>
      <c r="U162" s="88"/>
      <c r="V162" s="88"/>
      <c r="W162" s="88"/>
      <c r="X162" s="89"/>
      <c r="Y162" s="35"/>
      <c r="Z162" s="35"/>
      <c r="AA162" s="35"/>
      <c r="AB162" s="35"/>
      <c r="AC162" s="35"/>
      <c r="AD162" s="35"/>
      <c r="AE162" s="35"/>
      <c r="AT162" s="14" t="s">
        <v>134</v>
      </c>
      <c r="AU162" s="14" t="s">
        <v>84</v>
      </c>
    </row>
    <row r="163" s="2" customFormat="1" ht="16.5" customHeight="1">
      <c r="A163" s="35"/>
      <c r="B163" s="36"/>
      <c r="C163" s="215" t="s">
        <v>160</v>
      </c>
      <c r="D163" s="215" t="s">
        <v>128</v>
      </c>
      <c r="E163" s="216" t="s">
        <v>190</v>
      </c>
      <c r="F163" s="217" t="s">
        <v>191</v>
      </c>
      <c r="G163" s="218" t="s">
        <v>131</v>
      </c>
      <c r="H163" s="219">
        <v>16</v>
      </c>
      <c r="I163" s="220"/>
      <c r="J163" s="221"/>
      <c r="K163" s="222">
        <f>ROUND(P163*H163,2)</f>
        <v>0</v>
      </c>
      <c r="L163" s="217" t="s">
        <v>1</v>
      </c>
      <c r="M163" s="223"/>
      <c r="N163" s="224" t="s">
        <v>1</v>
      </c>
      <c r="O163" s="225" t="s">
        <v>38</v>
      </c>
      <c r="P163" s="226">
        <f>I163+J163</f>
        <v>0</v>
      </c>
      <c r="Q163" s="226">
        <f>ROUND(I163*H163,2)</f>
        <v>0</v>
      </c>
      <c r="R163" s="226">
        <f>ROUND(J163*H163,2)</f>
        <v>0</v>
      </c>
      <c r="S163" s="88"/>
      <c r="T163" s="227">
        <f>S163*H163</f>
        <v>0</v>
      </c>
      <c r="U163" s="227">
        <v>0</v>
      </c>
      <c r="V163" s="227">
        <f>U163*H163</f>
        <v>0</v>
      </c>
      <c r="W163" s="227">
        <v>0</v>
      </c>
      <c r="X163" s="228">
        <f>W163*H163</f>
        <v>0</v>
      </c>
      <c r="Y163" s="35"/>
      <c r="Z163" s="35"/>
      <c r="AA163" s="35"/>
      <c r="AB163" s="35"/>
      <c r="AC163" s="35"/>
      <c r="AD163" s="35"/>
      <c r="AE163" s="35"/>
      <c r="AR163" s="229" t="s">
        <v>132</v>
      </c>
      <c r="AT163" s="229" t="s">
        <v>128</v>
      </c>
      <c r="AU163" s="229" t="s">
        <v>84</v>
      </c>
      <c r="AY163" s="14" t="s">
        <v>125</v>
      </c>
      <c r="BE163" s="230">
        <f>IF(O163="základní",K163,0)</f>
        <v>0</v>
      </c>
      <c r="BF163" s="230">
        <f>IF(O163="snížená",K163,0)</f>
        <v>0</v>
      </c>
      <c r="BG163" s="230">
        <f>IF(O163="zákl. přenesená",K163,0)</f>
        <v>0</v>
      </c>
      <c r="BH163" s="230">
        <f>IF(O163="sníž. přenesená",K163,0)</f>
        <v>0</v>
      </c>
      <c r="BI163" s="230">
        <f>IF(O163="nulová",K163,0)</f>
        <v>0</v>
      </c>
      <c r="BJ163" s="14" t="s">
        <v>82</v>
      </c>
      <c r="BK163" s="230">
        <f>ROUND(P163*H163,2)</f>
        <v>0</v>
      </c>
      <c r="BL163" s="14" t="s">
        <v>133</v>
      </c>
      <c r="BM163" s="229" t="s">
        <v>192</v>
      </c>
    </row>
    <row r="164" s="2" customFormat="1">
      <c r="A164" s="35"/>
      <c r="B164" s="36"/>
      <c r="C164" s="37"/>
      <c r="D164" s="231" t="s">
        <v>134</v>
      </c>
      <c r="E164" s="37"/>
      <c r="F164" s="232" t="s">
        <v>191</v>
      </c>
      <c r="G164" s="37"/>
      <c r="H164" s="37"/>
      <c r="I164" s="233"/>
      <c r="J164" s="233"/>
      <c r="K164" s="37"/>
      <c r="L164" s="37"/>
      <c r="M164" s="41"/>
      <c r="N164" s="234"/>
      <c r="O164" s="235"/>
      <c r="P164" s="88"/>
      <c r="Q164" s="88"/>
      <c r="R164" s="88"/>
      <c r="S164" s="88"/>
      <c r="T164" s="88"/>
      <c r="U164" s="88"/>
      <c r="V164" s="88"/>
      <c r="W164" s="88"/>
      <c r="X164" s="89"/>
      <c r="Y164" s="35"/>
      <c r="Z164" s="35"/>
      <c r="AA164" s="35"/>
      <c r="AB164" s="35"/>
      <c r="AC164" s="35"/>
      <c r="AD164" s="35"/>
      <c r="AE164" s="35"/>
      <c r="AT164" s="14" t="s">
        <v>134</v>
      </c>
      <c r="AU164" s="14" t="s">
        <v>84</v>
      </c>
    </row>
    <row r="165" s="2" customFormat="1" ht="16.5" customHeight="1">
      <c r="A165" s="35"/>
      <c r="B165" s="36"/>
      <c r="C165" s="215" t="s">
        <v>193</v>
      </c>
      <c r="D165" s="215" t="s">
        <v>128</v>
      </c>
      <c r="E165" s="216" t="s">
        <v>194</v>
      </c>
      <c r="F165" s="217" t="s">
        <v>195</v>
      </c>
      <c r="G165" s="218" t="s">
        <v>131</v>
      </c>
      <c r="H165" s="219">
        <v>72</v>
      </c>
      <c r="I165" s="220"/>
      <c r="J165" s="221"/>
      <c r="K165" s="222">
        <f>ROUND(P165*H165,2)</f>
        <v>0</v>
      </c>
      <c r="L165" s="217" t="s">
        <v>1</v>
      </c>
      <c r="M165" s="223"/>
      <c r="N165" s="224" t="s">
        <v>1</v>
      </c>
      <c r="O165" s="225" t="s">
        <v>38</v>
      </c>
      <c r="P165" s="226">
        <f>I165+J165</f>
        <v>0</v>
      </c>
      <c r="Q165" s="226">
        <f>ROUND(I165*H165,2)</f>
        <v>0</v>
      </c>
      <c r="R165" s="226">
        <f>ROUND(J165*H165,2)</f>
        <v>0</v>
      </c>
      <c r="S165" s="88"/>
      <c r="T165" s="227">
        <f>S165*H165</f>
        <v>0</v>
      </c>
      <c r="U165" s="227">
        <v>0</v>
      </c>
      <c r="V165" s="227">
        <f>U165*H165</f>
        <v>0</v>
      </c>
      <c r="W165" s="227">
        <v>0</v>
      </c>
      <c r="X165" s="228">
        <f>W165*H165</f>
        <v>0</v>
      </c>
      <c r="Y165" s="35"/>
      <c r="Z165" s="35"/>
      <c r="AA165" s="35"/>
      <c r="AB165" s="35"/>
      <c r="AC165" s="35"/>
      <c r="AD165" s="35"/>
      <c r="AE165" s="35"/>
      <c r="AR165" s="229" t="s">
        <v>132</v>
      </c>
      <c r="AT165" s="229" t="s">
        <v>128</v>
      </c>
      <c r="AU165" s="229" t="s">
        <v>84</v>
      </c>
      <c r="AY165" s="14" t="s">
        <v>125</v>
      </c>
      <c r="BE165" s="230">
        <f>IF(O165="základní",K165,0)</f>
        <v>0</v>
      </c>
      <c r="BF165" s="230">
        <f>IF(O165="snížená",K165,0)</f>
        <v>0</v>
      </c>
      <c r="BG165" s="230">
        <f>IF(O165="zákl. přenesená",K165,0)</f>
        <v>0</v>
      </c>
      <c r="BH165" s="230">
        <f>IF(O165="sníž. přenesená",K165,0)</f>
        <v>0</v>
      </c>
      <c r="BI165" s="230">
        <f>IF(O165="nulová",K165,0)</f>
        <v>0</v>
      </c>
      <c r="BJ165" s="14" t="s">
        <v>82</v>
      </c>
      <c r="BK165" s="230">
        <f>ROUND(P165*H165,2)</f>
        <v>0</v>
      </c>
      <c r="BL165" s="14" t="s">
        <v>133</v>
      </c>
      <c r="BM165" s="229" t="s">
        <v>196</v>
      </c>
    </row>
    <row r="166" s="2" customFormat="1">
      <c r="A166" s="35"/>
      <c r="B166" s="36"/>
      <c r="C166" s="37"/>
      <c r="D166" s="231" t="s">
        <v>134</v>
      </c>
      <c r="E166" s="37"/>
      <c r="F166" s="232" t="s">
        <v>195</v>
      </c>
      <c r="G166" s="37"/>
      <c r="H166" s="37"/>
      <c r="I166" s="233"/>
      <c r="J166" s="233"/>
      <c r="K166" s="37"/>
      <c r="L166" s="37"/>
      <c r="M166" s="41"/>
      <c r="N166" s="234"/>
      <c r="O166" s="235"/>
      <c r="P166" s="88"/>
      <c r="Q166" s="88"/>
      <c r="R166" s="88"/>
      <c r="S166" s="88"/>
      <c r="T166" s="88"/>
      <c r="U166" s="88"/>
      <c r="V166" s="88"/>
      <c r="W166" s="88"/>
      <c r="X166" s="89"/>
      <c r="Y166" s="35"/>
      <c r="Z166" s="35"/>
      <c r="AA166" s="35"/>
      <c r="AB166" s="35"/>
      <c r="AC166" s="35"/>
      <c r="AD166" s="35"/>
      <c r="AE166" s="35"/>
      <c r="AT166" s="14" t="s">
        <v>134</v>
      </c>
      <c r="AU166" s="14" t="s">
        <v>84</v>
      </c>
    </row>
    <row r="167" s="2" customFormat="1" ht="16.5" customHeight="1">
      <c r="A167" s="35"/>
      <c r="B167" s="36"/>
      <c r="C167" s="215" t="s">
        <v>165</v>
      </c>
      <c r="D167" s="215" t="s">
        <v>128</v>
      </c>
      <c r="E167" s="216" t="s">
        <v>197</v>
      </c>
      <c r="F167" s="217" t="s">
        <v>198</v>
      </c>
      <c r="G167" s="218" t="s">
        <v>131</v>
      </c>
      <c r="H167" s="219">
        <v>7</v>
      </c>
      <c r="I167" s="220"/>
      <c r="J167" s="221"/>
      <c r="K167" s="222">
        <f>ROUND(P167*H167,2)</f>
        <v>0</v>
      </c>
      <c r="L167" s="217" t="s">
        <v>1</v>
      </c>
      <c r="M167" s="223"/>
      <c r="N167" s="224" t="s">
        <v>1</v>
      </c>
      <c r="O167" s="225" t="s">
        <v>38</v>
      </c>
      <c r="P167" s="226">
        <f>I167+J167</f>
        <v>0</v>
      </c>
      <c r="Q167" s="226">
        <f>ROUND(I167*H167,2)</f>
        <v>0</v>
      </c>
      <c r="R167" s="226">
        <f>ROUND(J167*H167,2)</f>
        <v>0</v>
      </c>
      <c r="S167" s="88"/>
      <c r="T167" s="227">
        <f>S167*H167</f>
        <v>0</v>
      </c>
      <c r="U167" s="227">
        <v>0</v>
      </c>
      <c r="V167" s="227">
        <f>U167*H167</f>
        <v>0</v>
      </c>
      <c r="W167" s="227">
        <v>0</v>
      </c>
      <c r="X167" s="228">
        <f>W167*H167</f>
        <v>0</v>
      </c>
      <c r="Y167" s="35"/>
      <c r="Z167" s="35"/>
      <c r="AA167" s="35"/>
      <c r="AB167" s="35"/>
      <c r="AC167" s="35"/>
      <c r="AD167" s="35"/>
      <c r="AE167" s="35"/>
      <c r="AR167" s="229" t="s">
        <v>132</v>
      </c>
      <c r="AT167" s="229" t="s">
        <v>128</v>
      </c>
      <c r="AU167" s="229" t="s">
        <v>84</v>
      </c>
      <c r="AY167" s="14" t="s">
        <v>125</v>
      </c>
      <c r="BE167" s="230">
        <f>IF(O167="základní",K167,0)</f>
        <v>0</v>
      </c>
      <c r="BF167" s="230">
        <f>IF(O167="snížená",K167,0)</f>
        <v>0</v>
      </c>
      <c r="BG167" s="230">
        <f>IF(O167="zákl. přenesená",K167,0)</f>
        <v>0</v>
      </c>
      <c r="BH167" s="230">
        <f>IF(O167="sníž. přenesená",K167,0)</f>
        <v>0</v>
      </c>
      <c r="BI167" s="230">
        <f>IF(O167="nulová",K167,0)</f>
        <v>0</v>
      </c>
      <c r="BJ167" s="14" t="s">
        <v>82</v>
      </c>
      <c r="BK167" s="230">
        <f>ROUND(P167*H167,2)</f>
        <v>0</v>
      </c>
      <c r="BL167" s="14" t="s">
        <v>133</v>
      </c>
      <c r="BM167" s="229" t="s">
        <v>199</v>
      </c>
    </row>
    <row r="168" s="2" customFormat="1">
      <c r="A168" s="35"/>
      <c r="B168" s="36"/>
      <c r="C168" s="37"/>
      <c r="D168" s="231" t="s">
        <v>134</v>
      </c>
      <c r="E168" s="37"/>
      <c r="F168" s="232" t="s">
        <v>198</v>
      </c>
      <c r="G168" s="37"/>
      <c r="H168" s="37"/>
      <c r="I168" s="233"/>
      <c r="J168" s="233"/>
      <c r="K168" s="37"/>
      <c r="L168" s="37"/>
      <c r="M168" s="41"/>
      <c r="N168" s="234"/>
      <c r="O168" s="235"/>
      <c r="P168" s="88"/>
      <c r="Q168" s="88"/>
      <c r="R168" s="88"/>
      <c r="S168" s="88"/>
      <c r="T168" s="88"/>
      <c r="U168" s="88"/>
      <c r="V168" s="88"/>
      <c r="W168" s="88"/>
      <c r="X168" s="89"/>
      <c r="Y168" s="35"/>
      <c r="Z168" s="35"/>
      <c r="AA168" s="35"/>
      <c r="AB168" s="35"/>
      <c r="AC168" s="35"/>
      <c r="AD168" s="35"/>
      <c r="AE168" s="35"/>
      <c r="AT168" s="14" t="s">
        <v>134</v>
      </c>
      <c r="AU168" s="14" t="s">
        <v>84</v>
      </c>
    </row>
    <row r="169" s="2" customFormat="1" ht="16.5" customHeight="1">
      <c r="A169" s="35"/>
      <c r="B169" s="36"/>
      <c r="C169" s="215" t="s">
        <v>8</v>
      </c>
      <c r="D169" s="215" t="s">
        <v>128</v>
      </c>
      <c r="E169" s="216" t="s">
        <v>200</v>
      </c>
      <c r="F169" s="217" t="s">
        <v>201</v>
      </c>
      <c r="G169" s="218" t="s">
        <v>131</v>
      </c>
      <c r="H169" s="219">
        <v>15</v>
      </c>
      <c r="I169" s="220"/>
      <c r="J169" s="221"/>
      <c r="K169" s="222">
        <f>ROUND(P169*H169,2)</f>
        <v>0</v>
      </c>
      <c r="L169" s="217" t="s">
        <v>1</v>
      </c>
      <c r="M169" s="223"/>
      <c r="N169" s="224" t="s">
        <v>1</v>
      </c>
      <c r="O169" s="225" t="s">
        <v>38</v>
      </c>
      <c r="P169" s="226">
        <f>I169+J169</f>
        <v>0</v>
      </c>
      <c r="Q169" s="226">
        <f>ROUND(I169*H169,2)</f>
        <v>0</v>
      </c>
      <c r="R169" s="226">
        <f>ROUND(J169*H169,2)</f>
        <v>0</v>
      </c>
      <c r="S169" s="88"/>
      <c r="T169" s="227">
        <f>S169*H169</f>
        <v>0</v>
      </c>
      <c r="U169" s="227">
        <v>0</v>
      </c>
      <c r="V169" s="227">
        <f>U169*H169</f>
        <v>0</v>
      </c>
      <c r="W169" s="227">
        <v>0</v>
      </c>
      <c r="X169" s="228">
        <f>W169*H169</f>
        <v>0</v>
      </c>
      <c r="Y169" s="35"/>
      <c r="Z169" s="35"/>
      <c r="AA169" s="35"/>
      <c r="AB169" s="35"/>
      <c r="AC169" s="35"/>
      <c r="AD169" s="35"/>
      <c r="AE169" s="35"/>
      <c r="AR169" s="229" t="s">
        <v>132</v>
      </c>
      <c r="AT169" s="229" t="s">
        <v>128</v>
      </c>
      <c r="AU169" s="229" t="s">
        <v>84</v>
      </c>
      <c r="AY169" s="14" t="s">
        <v>125</v>
      </c>
      <c r="BE169" s="230">
        <f>IF(O169="základní",K169,0)</f>
        <v>0</v>
      </c>
      <c r="BF169" s="230">
        <f>IF(O169="snížená",K169,0)</f>
        <v>0</v>
      </c>
      <c r="BG169" s="230">
        <f>IF(O169="zákl. přenesená",K169,0)</f>
        <v>0</v>
      </c>
      <c r="BH169" s="230">
        <f>IF(O169="sníž. přenesená",K169,0)</f>
        <v>0</v>
      </c>
      <c r="BI169" s="230">
        <f>IF(O169="nulová",K169,0)</f>
        <v>0</v>
      </c>
      <c r="BJ169" s="14" t="s">
        <v>82</v>
      </c>
      <c r="BK169" s="230">
        <f>ROUND(P169*H169,2)</f>
        <v>0</v>
      </c>
      <c r="BL169" s="14" t="s">
        <v>133</v>
      </c>
      <c r="BM169" s="229" t="s">
        <v>202</v>
      </c>
    </row>
    <row r="170" s="2" customFormat="1">
      <c r="A170" s="35"/>
      <c r="B170" s="36"/>
      <c r="C170" s="37"/>
      <c r="D170" s="231" t="s">
        <v>134</v>
      </c>
      <c r="E170" s="37"/>
      <c r="F170" s="232" t="s">
        <v>201</v>
      </c>
      <c r="G170" s="37"/>
      <c r="H170" s="37"/>
      <c r="I170" s="233"/>
      <c r="J170" s="233"/>
      <c r="K170" s="37"/>
      <c r="L170" s="37"/>
      <c r="M170" s="41"/>
      <c r="N170" s="234"/>
      <c r="O170" s="235"/>
      <c r="P170" s="88"/>
      <c r="Q170" s="88"/>
      <c r="R170" s="88"/>
      <c r="S170" s="88"/>
      <c r="T170" s="88"/>
      <c r="U170" s="88"/>
      <c r="V170" s="88"/>
      <c r="W170" s="88"/>
      <c r="X170" s="89"/>
      <c r="Y170" s="35"/>
      <c r="Z170" s="35"/>
      <c r="AA170" s="35"/>
      <c r="AB170" s="35"/>
      <c r="AC170" s="35"/>
      <c r="AD170" s="35"/>
      <c r="AE170" s="35"/>
      <c r="AT170" s="14" t="s">
        <v>134</v>
      </c>
      <c r="AU170" s="14" t="s">
        <v>84</v>
      </c>
    </row>
    <row r="171" s="2" customFormat="1" ht="21.75" customHeight="1">
      <c r="A171" s="35"/>
      <c r="B171" s="36"/>
      <c r="C171" s="215" t="s">
        <v>169</v>
      </c>
      <c r="D171" s="215" t="s">
        <v>128</v>
      </c>
      <c r="E171" s="216" t="s">
        <v>203</v>
      </c>
      <c r="F171" s="217" t="s">
        <v>204</v>
      </c>
      <c r="G171" s="218" t="s">
        <v>131</v>
      </c>
      <c r="H171" s="219">
        <v>3</v>
      </c>
      <c r="I171" s="220"/>
      <c r="J171" s="221"/>
      <c r="K171" s="222">
        <f>ROUND(P171*H171,2)</f>
        <v>0</v>
      </c>
      <c r="L171" s="217" t="s">
        <v>1</v>
      </c>
      <c r="M171" s="223"/>
      <c r="N171" s="224" t="s">
        <v>1</v>
      </c>
      <c r="O171" s="225" t="s">
        <v>38</v>
      </c>
      <c r="P171" s="226">
        <f>I171+J171</f>
        <v>0</v>
      </c>
      <c r="Q171" s="226">
        <f>ROUND(I171*H171,2)</f>
        <v>0</v>
      </c>
      <c r="R171" s="226">
        <f>ROUND(J171*H171,2)</f>
        <v>0</v>
      </c>
      <c r="S171" s="88"/>
      <c r="T171" s="227">
        <f>S171*H171</f>
        <v>0</v>
      </c>
      <c r="U171" s="227">
        <v>0</v>
      </c>
      <c r="V171" s="227">
        <f>U171*H171</f>
        <v>0</v>
      </c>
      <c r="W171" s="227">
        <v>0</v>
      </c>
      <c r="X171" s="228">
        <f>W171*H171</f>
        <v>0</v>
      </c>
      <c r="Y171" s="35"/>
      <c r="Z171" s="35"/>
      <c r="AA171" s="35"/>
      <c r="AB171" s="35"/>
      <c r="AC171" s="35"/>
      <c r="AD171" s="35"/>
      <c r="AE171" s="35"/>
      <c r="AR171" s="229" t="s">
        <v>132</v>
      </c>
      <c r="AT171" s="229" t="s">
        <v>128</v>
      </c>
      <c r="AU171" s="229" t="s">
        <v>84</v>
      </c>
      <c r="AY171" s="14" t="s">
        <v>125</v>
      </c>
      <c r="BE171" s="230">
        <f>IF(O171="základní",K171,0)</f>
        <v>0</v>
      </c>
      <c r="BF171" s="230">
        <f>IF(O171="snížená",K171,0)</f>
        <v>0</v>
      </c>
      <c r="BG171" s="230">
        <f>IF(O171="zákl. přenesená",K171,0)</f>
        <v>0</v>
      </c>
      <c r="BH171" s="230">
        <f>IF(O171="sníž. přenesená",K171,0)</f>
        <v>0</v>
      </c>
      <c r="BI171" s="230">
        <f>IF(O171="nulová",K171,0)</f>
        <v>0</v>
      </c>
      <c r="BJ171" s="14" t="s">
        <v>82</v>
      </c>
      <c r="BK171" s="230">
        <f>ROUND(P171*H171,2)</f>
        <v>0</v>
      </c>
      <c r="BL171" s="14" t="s">
        <v>133</v>
      </c>
      <c r="BM171" s="229" t="s">
        <v>205</v>
      </c>
    </row>
    <row r="172" s="2" customFormat="1">
      <c r="A172" s="35"/>
      <c r="B172" s="36"/>
      <c r="C172" s="37"/>
      <c r="D172" s="231" t="s">
        <v>134</v>
      </c>
      <c r="E172" s="37"/>
      <c r="F172" s="232" t="s">
        <v>204</v>
      </c>
      <c r="G172" s="37"/>
      <c r="H172" s="37"/>
      <c r="I172" s="233"/>
      <c r="J172" s="233"/>
      <c r="K172" s="37"/>
      <c r="L172" s="37"/>
      <c r="M172" s="41"/>
      <c r="N172" s="234"/>
      <c r="O172" s="235"/>
      <c r="P172" s="88"/>
      <c r="Q172" s="88"/>
      <c r="R172" s="88"/>
      <c r="S172" s="88"/>
      <c r="T172" s="88"/>
      <c r="U172" s="88"/>
      <c r="V172" s="88"/>
      <c r="W172" s="88"/>
      <c r="X172" s="89"/>
      <c r="Y172" s="35"/>
      <c r="Z172" s="35"/>
      <c r="AA172" s="35"/>
      <c r="AB172" s="35"/>
      <c r="AC172" s="35"/>
      <c r="AD172" s="35"/>
      <c r="AE172" s="35"/>
      <c r="AT172" s="14" t="s">
        <v>134</v>
      </c>
      <c r="AU172" s="14" t="s">
        <v>84</v>
      </c>
    </row>
    <row r="173" s="2" customFormat="1" ht="16.5" customHeight="1">
      <c r="A173" s="35"/>
      <c r="B173" s="36"/>
      <c r="C173" s="215" t="s">
        <v>206</v>
      </c>
      <c r="D173" s="215" t="s">
        <v>128</v>
      </c>
      <c r="E173" s="216" t="s">
        <v>207</v>
      </c>
      <c r="F173" s="217" t="s">
        <v>208</v>
      </c>
      <c r="G173" s="218" t="s">
        <v>131</v>
      </c>
      <c r="H173" s="219">
        <v>1</v>
      </c>
      <c r="I173" s="220"/>
      <c r="J173" s="221"/>
      <c r="K173" s="222">
        <f>ROUND(P173*H173,2)</f>
        <v>0</v>
      </c>
      <c r="L173" s="217" t="s">
        <v>1</v>
      </c>
      <c r="M173" s="223"/>
      <c r="N173" s="224" t="s">
        <v>1</v>
      </c>
      <c r="O173" s="225" t="s">
        <v>38</v>
      </c>
      <c r="P173" s="226">
        <f>I173+J173</f>
        <v>0</v>
      </c>
      <c r="Q173" s="226">
        <f>ROUND(I173*H173,2)</f>
        <v>0</v>
      </c>
      <c r="R173" s="226">
        <f>ROUND(J173*H173,2)</f>
        <v>0</v>
      </c>
      <c r="S173" s="88"/>
      <c r="T173" s="227">
        <f>S173*H173</f>
        <v>0</v>
      </c>
      <c r="U173" s="227">
        <v>0</v>
      </c>
      <c r="V173" s="227">
        <f>U173*H173</f>
        <v>0</v>
      </c>
      <c r="W173" s="227">
        <v>0</v>
      </c>
      <c r="X173" s="228">
        <f>W173*H173</f>
        <v>0</v>
      </c>
      <c r="Y173" s="35"/>
      <c r="Z173" s="35"/>
      <c r="AA173" s="35"/>
      <c r="AB173" s="35"/>
      <c r="AC173" s="35"/>
      <c r="AD173" s="35"/>
      <c r="AE173" s="35"/>
      <c r="AR173" s="229" t="s">
        <v>132</v>
      </c>
      <c r="AT173" s="229" t="s">
        <v>128</v>
      </c>
      <c r="AU173" s="229" t="s">
        <v>84</v>
      </c>
      <c r="AY173" s="14" t="s">
        <v>125</v>
      </c>
      <c r="BE173" s="230">
        <f>IF(O173="základní",K173,0)</f>
        <v>0</v>
      </c>
      <c r="BF173" s="230">
        <f>IF(O173="snížená",K173,0)</f>
        <v>0</v>
      </c>
      <c r="BG173" s="230">
        <f>IF(O173="zákl. přenesená",K173,0)</f>
        <v>0</v>
      </c>
      <c r="BH173" s="230">
        <f>IF(O173="sníž. přenesená",K173,0)</f>
        <v>0</v>
      </c>
      <c r="BI173" s="230">
        <f>IF(O173="nulová",K173,0)</f>
        <v>0</v>
      </c>
      <c r="BJ173" s="14" t="s">
        <v>82</v>
      </c>
      <c r="BK173" s="230">
        <f>ROUND(P173*H173,2)</f>
        <v>0</v>
      </c>
      <c r="BL173" s="14" t="s">
        <v>133</v>
      </c>
      <c r="BM173" s="229" t="s">
        <v>209</v>
      </c>
    </row>
    <row r="174" s="2" customFormat="1">
      <c r="A174" s="35"/>
      <c r="B174" s="36"/>
      <c r="C174" s="37"/>
      <c r="D174" s="231" t="s">
        <v>134</v>
      </c>
      <c r="E174" s="37"/>
      <c r="F174" s="232" t="s">
        <v>208</v>
      </c>
      <c r="G174" s="37"/>
      <c r="H174" s="37"/>
      <c r="I174" s="233"/>
      <c r="J174" s="233"/>
      <c r="K174" s="37"/>
      <c r="L174" s="37"/>
      <c r="M174" s="41"/>
      <c r="N174" s="234"/>
      <c r="O174" s="235"/>
      <c r="P174" s="88"/>
      <c r="Q174" s="88"/>
      <c r="R174" s="88"/>
      <c r="S174" s="88"/>
      <c r="T174" s="88"/>
      <c r="U174" s="88"/>
      <c r="V174" s="88"/>
      <c r="W174" s="88"/>
      <c r="X174" s="89"/>
      <c r="Y174" s="35"/>
      <c r="Z174" s="35"/>
      <c r="AA174" s="35"/>
      <c r="AB174" s="35"/>
      <c r="AC174" s="35"/>
      <c r="AD174" s="35"/>
      <c r="AE174" s="35"/>
      <c r="AT174" s="14" t="s">
        <v>134</v>
      </c>
      <c r="AU174" s="14" t="s">
        <v>84</v>
      </c>
    </row>
    <row r="175" s="2" customFormat="1" ht="44.25" customHeight="1">
      <c r="A175" s="35"/>
      <c r="B175" s="36"/>
      <c r="C175" s="215" t="s">
        <v>172</v>
      </c>
      <c r="D175" s="215" t="s">
        <v>128</v>
      </c>
      <c r="E175" s="216" t="s">
        <v>210</v>
      </c>
      <c r="F175" s="217" t="s">
        <v>211</v>
      </c>
      <c r="G175" s="218" t="s">
        <v>131</v>
      </c>
      <c r="H175" s="219">
        <v>1</v>
      </c>
      <c r="I175" s="220"/>
      <c r="J175" s="221"/>
      <c r="K175" s="222">
        <f>ROUND(P175*H175,2)</f>
        <v>0</v>
      </c>
      <c r="L175" s="217" t="s">
        <v>1</v>
      </c>
      <c r="M175" s="223"/>
      <c r="N175" s="224" t="s">
        <v>1</v>
      </c>
      <c r="O175" s="225" t="s">
        <v>38</v>
      </c>
      <c r="P175" s="226">
        <f>I175+J175</f>
        <v>0</v>
      </c>
      <c r="Q175" s="226">
        <f>ROUND(I175*H175,2)</f>
        <v>0</v>
      </c>
      <c r="R175" s="226">
        <f>ROUND(J175*H175,2)</f>
        <v>0</v>
      </c>
      <c r="S175" s="88"/>
      <c r="T175" s="227">
        <f>S175*H175</f>
        <v>0</v>
      </c>
      <c r="U175" s="227">
        <v>0</v>
      </c>
      <c r="V175" s="227">
        <f>U175*H175</f>
        <v>0</v>
      </c>
      <c r="W175" s="227">
        <v>0</v>
      </c>
      <c r="X175" s="228">
        <f>W175*H175</f>
        <v>0</v>
      </c>
      <c r="Y175" s="35"/>
      <c r="Z175" s="35"/>
      <c r="AA175" s="35"/>
      <c r="AB175" s="35"/>
      <c r="AC175" s="35"/>
      <c r="AD175" s="35"/>
      <c r="AE175" s="35"/>
      <c r="AR175" s="229" t="s">
        <v>132</v>
      </c>
      <c r="AT175" s="229" t="s">
        <v>128</v>
      </c>
      <c r="AU175" s="229" t="s">
        <v>84</v>
      </c>
      <c r="AY175" s="14" t="s">
        <v>125</v>
      </c>
      <c r="BE175" s="230">
        <f>IF(O175="základní",K175,0)</f>
        <v>0</v>
      </c>
      <c r="BF175" s="230">
        <f>IF(O175="snížená",K175,0)</f>
        <v>0</v>
      </c>
      <c r="BG175" s="230">
        <f>IF(O175="zákl. přenesená",K175,0)</f>
        <v>0</v>
      </c>
      <c r="BH175" s="230">
        <f>IF(O175="sníž. přenesená",K175,0)</f>
        <v>0</v>
      </c>
      <c r="BI175" s="230">
        <f>IF(O175="nulová",K175,0)</f>
        <v>0</v>
      </c>
      <c r="BJ175" s="14" t="s">
        <v>82</v>
      </c>
      <c r="BK175" s="230">
        <f>ROUND(P175*H175,2)</f>
        <v>0</v>
      </c>
      <c r="BL175" s="14" t="s">
        <v>133</v>
      </c>
      <c r="BM175" s="229" t="s">
        <v>212</v>
      </c>
    </row>
    <row r="176" s="2" customFormat="1">
      <c r="A176" s="35"/>
      <c r="B176" s="36"/>
      <c r="C176" s="37"/>
      <c r="D176" s="231" t="s">
        <v>134</v>
      </c>
      <c r="E176" s="37"/>
      <c r="F176" s="232" t="s">
        <v>211</v>
      </c>
      <c r="G176" s="37"/>
      <c r="H176" s="37"/>
      <c r="I176" s="233"/>
      <c r="J176" s="233"/>
      <c r="K176" s="37"/>
      <c r="L176" s="37"/>
      <c r="M176" s="41"/>
      <c r="N176" s="234"/>
      <c r="O176" s="235"/>
      <c r="P176" s="88"/>
      <c r="Q176" s="88"/>
      <c r="R176" s="88"/>
      <c r="S176" s="88"/>
      <c r="T176" s="88"/>
      <c r="U176" s="88"/>
      <c r="V176" s="88"/>
      <c r="W176" s="88"/>
      <c r="X176" s="89"/>
      <c r="Y176" s="35"/>
      <c r="Z176" s="35"/>
      <c r="AA176" s="35"/>
      <c r="AB176" s="35"/>
      <c r="AC176" s="35"/>
      <c r="AD176" s="35"/>
      <c r="AE176" s="35"/>
      <c r="AT176" s="14" t="s">
        <v>134</v>
      </c>
      <c r="AU176" s="14" t="s">
        <v>84</v>
      </c>
    </row>
    <row r="177" s="2" customFormat="1" ht="16.5" customHeight="1">
      <c r="A177" s="35"/>
      <c r="B177" s="36"/>
      <c r="C177" s="215" t="s">
        <v>213</v>
      </c>
      <c r="D177" s="215" t="s">
        <v>128</v>
      </c>
      <c r="E177" s="216" t="s">
        <v>214</v>
      </c>
      <c r="F177" s="217" t="s">
        <v>215</v>
      </c>
      <c r="G177" s="218" t="s">
        <v>131</v>
      </c>
      <c r="H177" s="219">
        <v>1</v>
      </c>
      <c r="I177" s="220"/>
      <c r="J177" s="221"/>
      <c r="K177" s="222">
        <f>ROUND(P177*H177,2)</f>
        <v>0</v>
      </c>
      <c r="L177" s="217" t="s">
        <v>1</v>
      </c>
      <c r="M177" s="223"/>
      <c r="N177" s="224" t="s">
        <v>1</v>
      </c>
      <c r="O177" s="225" t="s">
        <v>38</v>
      </c>
      <c r="P177" s="226">
        <f>I177+J177</f>
        <v>0</v>
      </c>
      <c r="Q177" s="226">
        <f>ROUND(I177*H177,2)</f>
        <v>0</v>
      </c>
      <c r="R177" s="226">
        <f>ROUND(J177*H177,2)</f>
        <v>0</v>
      </c>
      <c r="S177" s="88"/>
      <c r="T177" s="227">
        <f>S177*H177</f>
        <v>0</v>
      </c>
      <c r="U177" s="227">
        <v>0</v>
      </c>
      <c r="V177" s="227">
        <f>U177*H177</f>
        <v>0</v>
      </c>
      <c r="W177" s="227">
        <v>0</v>
      </c>
      <c r="X177" s="228">
        <f>W177*H177</f>
        <v>0</v>
      </c>
      <c r="Y177" s="35"/>
      <c r="Z177" s="35"/>
      <c r="AA177" s="35"/>
      <c r="AB177" s="35"/>
      <c r="AC177" s="35"/>
      <c r="AD177" s="35"/>
      <c r="AE177" s="35"/>
      <c r="AR177" s="229" t="s">
        <v>132</v>
      </c>
      <c r="AT177" s="229" t="s">
        <v>128</v>
      </c>
      <c r="AU177" s="229" t="s">
        <v>84</v>
      </c>
      <c r="AY177" s="14" t="s">
        <v>125</v>
      </c>
      <c r="BE177" s="230">
        <f>IF(O177="základní",K177,0)</f>
        <v>0</v>
      </c>
      <c r="BF177" s="230">
        <f>IF(O177="snížená",K177,0)</f>
        <v>0</v>
      </c>
      <c r="BG177" s="230">
        <f>IF(O177="zákl. přenesená",K177,0)</f>
        <v>0</v>
      </c>
      <c r="BH177" s="230">
        <f>IF(O177="sníž. přenesená",K177,0)</f>
        <v>0</v>
      </c>
      <c r="BI177" s="230">
        <f>IF(O177="nulová",K177,0)</f>
        <v>0</v>
      </c>
      <c r="BJ177" s="14" t="s">
        <v>82</v>
      </c>
      <c r="BK177" s="230">
        <f>ROUND(P177*H177,2)</f>
        <v>0</v>
      </c>
      <c r="BL177" s="14" t="s">
        <v>133</v>
      </c>
      <c r="BM177" s="229" t="s">
        <v>216</v>
      </c>
    </row>
    <row r="178" s="2" customFormat="1">
      <c r="A178" s="35"/>
      <c r="B178" s="36"/>
      <c r="C178" s="37"/>
      <c r="D178" s="231" t="s">
        <v>134</v>
      </c>
      <c r="E178" s="37"/>
      <c r="F178" s="232" t="s">
        <v>215</v>
      </c>
      <c r="G178" s="37"/>
      <c r="H178" s="37"/>
      <c r="I178" s="233"/>
      <c r="J178" s="233"/>
      <c r="K178" s="37"/>
      <c r="L178" s="37"/>
      <c r="M178" s="41"/>
      <c r="N178" s="234"/>
      <c r="O178" s="235"/>
      <c r="P178" s="88"/>
      <c r="Q178" s="88"/>
      <c r="R178" s="88"/>
      <c r="S178" s="88"/>
      <c r="T178" s="88"/>
      <c r="U178" s="88"/>
      <c r="V178" s="88"/>
      <c r="W178" s="88"/>
      <c r="X178" s="89"/>
      <c r="Y178" s="35"/>
      <c r="Z178" s="35"/>
      <c r="AA178" s="35"/>
      <c r="AB178" s="35"/>
      <c r="AC178" s="35"/>
      <c r="AD178" s="35"/>
      <c r="AE178" s="35"/>
      <c r="AT178" s="14" t="s">
        <v>134</v>
      </c>
      <c r="AU178" s="14" t="s">
        <v>84</v>
      </c>
    </row>
    <row r="179" s="12" customFormat="1" ht="22.8" customHeight="1">
      <c r="A179" s="12"/>
      <c r="B179" s="199"/>
      <c r="C179" s="200"/>
      <c r="D179" s="201" t="s">
        <v>74</v>
      </c>
      <c r="E179" s="213" t="s">
        <v>217</v>
      </c>
      <c r="F179" s="213" t="s">
        <v>218</v>
      </c>
      <c r="G179" s="200"/>
      <c r="H179" s="200"/>
      <c r="I179" s="203"/>
      <c r="J179" s="203"/>
      <c r="K179" s="214">
        <f>BK179</f>
        <v>0</v>
      </c>
      <c r="L179" s="200"/>
      <c r="M179" s="204"/>
      <c r="N179" s="205"/>
      <c r="O179" s="206"/>
      <c r="P179" s="206"/>
      <c r="Q179" s="207">
        <f>SUM(Q180:Q219)</f>
        <v>0</v>
      </c>
      <c r="R179" s="207">
        <f>SUM(R180:R219)</f>
        <v>0</v>
      </c>
      <c r="S179" s="206"/>
      <c r="T179" s="208">
        <f>SUM(T180:T219)</f>
        <v>0</v>
      </c>
      <c r="U179" s="206"/>
      <c r="V179" s="208">
        <f>SUM(V180:V219)</f>
        <v>0</v>
      </c>
      <c r="W179" s="206"/>
      <c r="X179" s="209">
        <f>SUM(X180:X219)</f>
        <v>0</v>
      </c>
      <c r="Y179" s="12"/>
      <c r="Z179" s="12"/>
      <c r="AA179" s="12"/>
      <c r="AB179" s="12"/>
      <c r="AC179" s="12"/>
      <c r="AD179" s="12"/>
      <c r="AE179" s="12"/>
      <c r="AR179" s="210" t="s">
        <v>82</v>
      </c>
      <c r="AT179" s="211" t="s">
        <v>74</v>
      </c>
      <c r="AU179" s="211" t="s">
        <v>82</v>
      </c>
      <c r="AY179" s="210" t="s">
        <v>125</v>
      </c>
      <c r="BK179" s="212">
        <f>SUM(BK180:BK219)</f>
        <v>0</v>
      </c>
    </row>
    <row r="180" s="2" customFormat="1" ht="16.5" customHeight="1">
      <c r="A180" s="35"/>
      <c r="B180" s="36"/>
      <c r="C180" s="215" t="s">
        <v>176</v>
      </c>
      <c r="D180" s="215" t="s">
        <v>128</v>
      </c>
      <c r="E180" s="216" t="s">
        <v>219</v>
      </c>
      <c r="F180" s="217" t="s">
        <v>220</v>
      </c>
      <c r="G180" s="218" t="s">
        <v>131</v>
      </c>
      <c r="H180" s="219">
        <v>16</v>
      </c>
      <c r="I180" s="220"/>
      <c r="J180" s="221"/>
      <c r="K180" s="222">
        <f>ROUND(P180*H180,2)</f>
        <v>0</v>
      </c>
      <c r="L180" s="217" t="s">
        <v>1</v>
      </c>
      <c r="M180" s="223"/>
      <c r="N180" s="224" t="s">
        <v>1</v>
      </c>
      <c r="O180" s="225" t="s">
        <v>38</v>
      </c>
      <c r="P180" s="226">
        <f>I180+J180</f>
        <v>0</v>
      </c>
      <c r="Q180" s="226">
        <f>ROUND(I180*H180,2)</f>
        <v>0</v>
      </c>
      <c r="R180" s="226">
        <f>ROUND(J180*H180,2)</f>
        <v>0</v>
      </c>
      <c r="S180" s="88"/>
      <c r="T180" s="227">
        <f>S180*H180</f>
        <v>0</v>
      </c>
      <c r="U180" s="227">
        <v>0</v>
      </c>
      <c r="V180" s="227">
        <f>U180*H180</f>
        <v>0</v>
      </c>
      <c r="W180" s="227">
        <v>0</v>
      </c>
      <c r="X180" s="228">
        <f>W180*H180</f>
        <v>0</v>
      </c>
      <c r="Y180" s="35"/>
      <c r="Z180" s="35"/>
      <c r="AA180" s="35"/>
      <c r="AB180" s="35"/>
      <c r="AC180" s="35"/>
      <c r="AD180" s="35"/>
      <c r="AE180" s="35"/>
      <c r="AR180" s="229" t="s">
        <v>132</v>
      </c>
      <c r="AT180" s="229" t="s">
        <v>128</v>
      </c>
      <c r="AU180" s="229" t="s">
        <v>84</v>
      </c>
      <c r="AY180" s="14" t="s">
        <v>125</v>
      </c>
      <c r="BE180" s="230">
        <f>IF(O180="základní",K180,0)</f>
        <v>0</v>
      </c>
      <c r="BF180" s="230">
        <f>IF(O180="snížená",K180,0)</f>
        <v>0</v>
      </c>
      <c r="BG180" s="230">
        <f>IF(O180="zákl. přenesená",K180,0)</f>
        <v>0</v>
      </c>
      <c r="BH180" s="230">
        <f>IF(O180="sníž. přenesená",K180,0)</f>
        <v>0</v>
      </c>
      <c r="BI180" s="230">
        <f>IF(O180="nulová",K180,0)</f>
        <v>0</v>
      </c>
      <c r="BJ180" s="14" t="s">
        <v>82</v>
      </c>
      <c r="BK180" s="230">
        <f>ROUND(P180*H180,2)</f>
        <v>0</v>
      </c>
      <c r="BL180" s="14" t="s">
        <v>133</v>
      </c>
      <c r="BM180" s="229" t="s">
        <v>221</v>
      </c>
    </row>
    <row r="181" s="2" customFormat="1">
      <c r="A181" s="35"/>
      <c r="B181" s="36"/>
      <c r="C181" s="37"/>
      <c r="D181" s="231" t="s">
        <v>134</v>
      </c>
      <c r="E181" s="37"/>
      <c r="F181" s="232" t="s">
        <v>220</v>
      </c>
      <c r="G181" s="37"/>
      <c r="H181" s="37"/>
      <c r="I181" s="233"/>
      <c r="J181" s="233"/>
      <c r="K181" s="37"/>
      <c r="L181" s="37"/>
      <c r="M181" s="41"/>
      <c r="N181" s="234"/>
      <c r="O181" s="235"/>
      <c r="P181" s="88"/>
      <c r="Q181" s="88"/>
      <c r="R181" s="88"/>
      <c r="S181" s="88"/>
      <c r="T181" s="88"/>
      <c r="U181" s="88"/>
      <c r="V181" s="88"/>
      <c r="W181" s="88"/>
      <c r="X181" s="89"/>
      <c r="Y181" s="35"/>
      <c r="Z181" s="35"/>
      <c r="AA181" s="35"/>
      <c r="AB181" s="35"/>
      <c r="AC181" s="35"/>
      <c r="AD181" s="35"/>
      <c r="AE181" s="35"/>
      <c r="AT181" s="14" t="s">
        <v>134</v>
      </c>
      <c r="AU181" s="14" t="s">
        <v>84</v>
      </c>
    </row>
    <row r="182" s="2" customFormat="1" ht="21.75" customHeight="1">
      <c r="A182" s="35"/>
      <c r="B182" s="36"/>
      <c r="C182" s="215" t="s">
        <v>222</v>
      </c>
      <c r="D182" s="215" t="s">
        <v>128</v>
      </c>
      <c r="E182" s="216" t="s">
        <v>223</v>
      </c>
      <c r="F182" s="217" t="s">
        <v>224</v>
      </c>
      <c r="G182" s="218" t="s">
        <v>131</v>
      </c>
      <c r="H182" s="219">
        <v>26</v>
      </c>
      <c r="I182" s="220"/>
      <c r="J182" s="221"/>
      <c r="K182" s="222">
        <f>ROUND(P182*H182,2)</f>
        <v>0</v>
      </c>
      <c r="L182" s="217" t="s">
        <v>1</v>
      </c>
      <c r="M182" s="223"/>
      <c r="N182" s="224" t="s">
        <v>1</v>
      </c>
      <c r="O182" s="225" t="s">
        <v>38</v>
      </c>
      <c r="P182" s="226">
        <f>I182+J182</f>
        <v>0</v>
      </c>
      <c r="Q182" s="226">
        <f>ROUND(I182*H182,2)</f>
        <v>0</v>
      </c>
      <c r="R182" s="226">
        <f>ROUND(J182*H182,2)</f>
        <v>0</v>
      </c>
      <c r="S182" s="88"/>
      <c r="T182" s="227">
        <f>S182*H182</f>
        <v>0</v>
      </c>
      <c r="U182" s="227">
        <v>0</v>
      </c>
      <c r="V182" s="227">
        <f>U182*H182</f>
        <v>0</v>
      </c>
      <c r="W182" s="227">
        <v>0</v>
      </c>
      <c r="X182" s="228">
        <f>W182*H182</f>
        <v>0</v>
      </c>
      <c r="Y182" s="35"/>
      <c r="Z182" s="35"/>
      <c r="AA182" s="35"/>
      <c r="AB182" s="35"/>
      <c r="AC182" s="35"/>
      <c r="AD182" s="35"/>
      <c r="AE182" s="35"/>
      <c r="AR182" s="229" t="s">
        <v>132</v>
      </c>
      <c r="AT182" s="229" t="s">
        <v>128</v>
      </c>
      <c r="AU182" s="229" t="s">
        <v>84</v>
      </c>
      <c r="AY182" s="14" t="s">
        <v>125</v>
      </c>
      <c r="BE182" s="230">
        <f>IF(O182="základní",K182,0)</f>
        <v>0</v>
      </c>
      <c r="BF182" s="230">
        <f>IF(O182="snížená",K182,0)</f>
        <v>0</v>
      </c>
      <c r="BG182" s="230">
        <f>IF(O182="zákl. přenesená",K182,0)</f>
        <v>0</v>
      </c>
      <c r="BH182" s="230">
        <f>IF(O182="sníž. přenesená",K182,0)</f>
        <v>0</v>
      </c>
      <c r="BI182" s="230">
        <f>IF(O182="nulová",K182,0)</f>
        <v>0</v>
      </c>
      <c r="BJ182" s="14" t="s">
        <v>82</v>
      </c>
      <c r="BK182" s="230">
        <f>ROUND(P182*H182,2)</f>
        <v>0</v>
      </c>
      <c r="BL182" s="14" t="s">
        <v>133</v>
      </c>
      <c r="BM182" s="229" t="s">
        <v>225</v>
      </c>
    </row>
    <row r="183" s="2" customFormat="1">
      <c r="A183" s="35"/>
      <c r="B183" s="36"/>
      <c r="C183" s="37"/>
      <c r="D183" s="231" t="s">
        <v>134</v>
      </c>
      <c r="E183" s="37"/>
      <c r="F183" s="232" t="s">
        <v>224</v>
      </c>
      <c r="G183" s="37"/>
      <c r="H183" s="37"/>
      <c r="I183" s="233"/>
      <c r="J183" s="233"/>
      <c r="K183" s="37"/>
      <c r="L183" s="37"/>
      <c r="M183" s="41"/>
      <c r="N183" s="234"/>
      <c r="O183" s="235"/>
      <c r="P183" s="88"/>
      <c r="Q183" s="88"/>
      <c r="R183" s="88"/>
      <c r="S183" s="88"/>
      <c r="T183" s="88"/>
      <c r="U183" s="88"/>
      <c r="V183" s="88"/>
      <c r="W183" s="88"/>
      <c r="X183" s="89"/>
      <c r="Y183" s="35"/>
      <c r="Z183" s="35"/>
      <c r="AA183" s="35"/>
      <c r="AB183" s="35"/>
      <c r="AC183" s="35"/>
      <c r="AD183" s="35"/>
      <c r="AE183" s="35"/>
      <c r="AT183" s="14" t="s">
        <v>134</v>
      </c>
      <c r="AU183" s="14" t="s">
        <v>84</v>
      </c>
    </row>
    <row r="184" s="2" customFormat="1" ht="21.75" customHeight="1">
      <c r="A184" s="35"/>
      <c r="B184" s="36"/>
      <c r="C184" s="215" t="s">
        <v>179</v>
      </c>
      <c r="D184" s="215" t="s">
        <v>128</v>
      </c>
      <c r="E184" s="216" t="s">
        <v>226</v>
      </c>
      <c r="F184" s="217" t="s">
        <v>227</v>
      </c>
      <c r="G184" s="218" t="s">
        <v>131</v>
      </c>
      <c r="H184" s="219">
        <v>2</v>
      </c>
      <c r="I184" s="220"/>
      <c r="J184" s="221"/>
      <c r="K184" s="222">
        <f>ROUND(P184*H184,2)</f>
        <v>0</v>
      </c>
      <c r="L184" s="217" t="s">
        <v>1</v>
      </c>
      <c r="M184" s="223"/>
      <c r="N184" s="224" t="s">
        <v>1</v>
      </c>
      <c r="O184" s="225" t="s">
        <v>38</v>
      </c>
      <c r="P184" s="226">
        <f>I184+J184</f>
        <v>0</v>
      </c>
      <c r="Q184" s="226">
        <f>ROUND(I184*H184,2)</f>
        <v>0</v>
      </c>
      <c r="R184" s="226">
        <f>ROUND(J184*H184,2)</f>
        <v>0</v>
      </c>
      <c r="S184" s="88"/>
      <c r="T184" s="227">
        <f>S184*H184</f>
        <v>0</v>
      </c>
      <c r="U184" s="227">
        <v>0</v>
      </c>
      <c r="V184" s="227">
        <f>U184*H184</f>
        <v>0</v>
      </c>
      <c r="W184" s="227">
        <v>0</v>
      </c>
      <c r="X184" s="228">
        <f>W184*H184</f>
        <v>0</v>
      </c>
      <c r="Y184" s="35"/>
      <c r="Z184" s="35"/>
      <c r="AA184" s="35"/>
      <c r="AB184" s="35"/>
      <c r="AC184" s="35"/>
      <c r="AD184" s="35"/>
      <c r="AE184" s="35"/>
      <c r="AR184" s="229" t="s">
        <v>132</v>
      </c>
      <c r="AT184" s="229" t="s">
        <v>128</v>
      </c>
      <c r="AU184" s="229" t="s">
        <v>84</v>
      </c>
      <c r="AY184" s="14" t="s">
        <v>125</v>
      </c>
      <c r="BE184" s="230">
        <f>IF(O184="základní",K184,0)</f>
        <v>0</v>
      </c>
      <c r="BF184" s="230">
        <f>IF(O184="snížená",K184,0)</f>
        <v>0</v>
      </c>
      <c r="BG184" s="230">
        <f>IF(O184="zákl. přenesená",K184,0)</f>
        <v>0</v>
      </c>
      <c r="BH184" s="230">
        <f>IF(O184="sníž. přenesená",K184,0)</f>
        <v>0</v>
      </c>
      <c r="BI184" s="230">
        <f>IF(O184="nulová",K184,0)</f>
        <v>0</v>
      </c>
      <c r="BJ184" s="14" t="s">
        <v>82</v>
      </c>
      <c r="BK184" s="230">
        <f>ROUND(P184*H184,2)</f>
        <v>0</v>
      </c>
      <c r="BL184" s="14" t="s">
        <v>133</v>
      </c>
      <c r="BM184" s="229" t="s">
        <v>228</v>
      </c>
    </row>
    <row r="185" s="2" customFormat="1">
      <c r="A185" s="35"/>
      <c r="B185" s="36"/>
      <c r="C185" s="37"/>
      <c r="D185" s="231" t="s">
        <v>134</v>
      </c>
      <c r="E185" s="37"/>
      <c r="F185" s="232" t="s">
        <v>227</v>
      </c>
      <c r="G185" s="37"/>
      <c r="H185" s="37"/>
      <c r="I185" s="233"/>
      <c r="J185" s="233"/>
      <c r="K185" s="37"/>
      <c r="L185" s="37"/>
      <c r="M185" s="41"/>
      <c r="N185" s="234"/>
      <c r="O185" s="235"/>
      <c r="P185" s="88"/>
      <c r="Q185" s="88"/>
      <c r="R185" s="88"/>
      <c r="S185" s="88"/>
      <c r="T185" s="88"/>
      <c r="U185" s="88"/>
      <c r="V185" s="88"/>
      <c r="W185" s="88"/>
      <c r="X185" s="89"/>
      <c r="Y185" s="35"/>
      <c r="Z185" s="35"/>
      <c r="AA185" s="35"/>
      <c r="AB185" s="35"/>
      <c r="AC185" s="35"/>
      <c r="AD185" s="35"/>
      <c r="AE185" s="35"/>
      <c r="AT185" s="14" t="s">
        <v>134</v>
      </c>
      <c r="AU185" s="14" t="s">
        <v>84</v>
      </c>
    </row>
    <row r="186" s="2" customFormat="1" ht="16.5" customHeight="1">
      <c r="A186" s="35"/>
      <c r="B186" s="36"/>
      <c r="C186" s="215" t="s">
        <v>229</v>
      </c>
      <c r="D186" s="215" t="s">
        <v>128</v>
      </c>
      <c r="E186" s="216" t="s">
        <v>230</v>
      </c>
      <c r="F186" s="217" t="s">
        <v>231</v>
      </c>
      <c r="G186" s="218" t="s">
        <v>131</v>
      </c>
      <c r="H186" s="219">
        <v>286</v>
      </c>
      <c r="I186" s="220"/>
      <c r="J186" s="221"/>
      <c r="K186" s="222">
        <f>ROUND(P186*H186,2)</f>
        <v>0</v>
      </c>
      <c r="L186" s="217" t="s">
        <v>1</v>
      </c>
      <c r="M186" s="223"/>
      <c r="N186" s="224" t="s">
        <v>1</v>
      </c>
      <c r="O186" s="225" t="s">
        <v>38</v>
      </c>
      <c r="P186" s="226">
        <f>I186+J186</f>
        <v>0</v>
      </c>
      <c r="Q186" s="226">
        <f>ROUND(I186*H186,2)</f>
        <v>0</v>
      </c>
      <c r="R186" s="226">
        <f>ROUND(J186*H186,2)</f>
        <v>0</v>
      </c>
      <c r="S186" s="88"/>
      <c r="T186" s="227">
        <f>S186*H186</f>
        <v>0</v>
      </c>
      <c r="U186" s="227">
        <v>0</v>
      </c>
      <c r="V186" s="227">
        <f>U186*H186</f>
        <v>0</v>
      </c>
      <c r="W186" s="227">
        <v>0</v>
      </c>
      <c r="X186" s="228">
        <f>W186*H186</f>
        <v>0</v>
      </c>
      <c r="Y186" s="35"/>
      <c r="Z186" s="35"/>
      <c r="AA186" s="35"/>
      <c r="AB186" s="35"/>
      <c r="AC186" s="35"/>
      <c r="AD186" s="35"/>
      <c r="AE186" s="35"/>
      <c r="AR186" s="229" t="s">
        <v>132</v>
      </c>
      <c r="AT186" s="229" t="s">
        <v>128</v>
      </c>
      <c r="AU186" s="229" t="s">
        <v>84</v>
      </c>
      <c r="AY186" s="14" t="s">
        <v>125</v>
      </c>
      <c r="BE186" s="230">
        <f>IF(O186="základní",K186,0)</f>
        <v>0</v>
      </c>
      <c r="BF186" s="230">
        <f>IF(O186="snížená",K186,0)</f>
        <v>0</v>
      </c>
      <c r="BG186" s="230">
        <f>IF(O186="zákl. přenesená",K186,0)</f>
        <v>0</v>
      </c>
      <c r="BH186" s="230">
        <f>IF(O186="sníž. přenesená",K186,0)</f>
        <v>0</v>
      </c>
      <c r="BI186" s="230">
        <f>IF(O186="nulová",K186,0)</f>
        <v>0</v>
      </c>
      <c r="BJ186" s="14" t="s">
        <v>82</v>
      </c>
      <c r="BK186" s="230">
        <f>ROUND(P186*H186,2)</f>
        <v>0</v>
      </c>
      <c r="BL186" s="14" t="s">
        <v>133</v>
      </c>
      <c r="BM186" s="229" t="s">
        <v>232</v>
      </c>
    </row>
    <row r="187" s="2" customFormat="1">
      <c r="A187" s="35"/>
      <c r="B187" s="36"/>
      <c r="C187" s="37"/>
      <c r="D187" s="231" t="s">
        <v>134</v>
      </c>
      <c r="E187" s="37"/>
      <c r="F187" s="232" t="s">
        <v>231</v>
      </c>
      <c r="G187" s="37"/>
      <c r="H187" s="37"/>
      <c r="I187" s="233"/>
      <c r="J187" s="233"/>
      <c r="K187" s="37"/>
      <c r="L187" s="37"/>
      <c r="M187" s="41"/>
      <c r="N187" s="234"/>
      <c r="O187" s="235"/>
      <c r="P187" s="88"/>
      <c r="Q187" s="88"/>
      <c r="R187" s="88"/>
      <c r="S187" s="88"/>
      <c r="T187" s="88"/>
      <c r="U187" s="88"/>
      <c r="V187" s="88"/>
      <c r="W187" s="88"/>
      <c r="X187" s="89"/>
      <c r="Y187" s="35"/>
      <c r="Z187" s="35"/>
      <c r="AA187" s="35"/>
      <c r="AB187" s="35"/>
      <c r="AC187" s="35"/>
      <c r="AD187" s="35"/>
      <c r="AE187" s="35"/>
      <c r="AT187" s="14" t="s">
        <v>134</v>
      </c>
      <c r="AU187" s="14" t="s">
        <v>84</v>
      </c>
    </row>
    <row r="188" s="2" customFormat="1" ht="16.5" customHeight="1">
      <c r="A188" s="35"/>
      <c r="B188" s="36"/>
      <c r="C188" s="215" t="s">
        <v>182</v>
      </c>
      <c r="D188" s="215" t="s">
        <v>128</v>
      </c>
      <c r="E188" s="216" t="s">
        <v>233</v>
      </c>
      <c r="F188" s="217" t="s">
        <v>234</v>
      </c>
      <c r="G188" s="218" t="s">
        <v>131</v>
      </c>
      <c r="H188" s="219">
        <v>2</v>
      </c>
      <c r="I188" s="220"/>
      <c r="J188" s="221"/>
      <c r="K188" s="222">
        <f>ROUND(P188*H188,2)</f>
        <v>0</v>
      </c>
      <c r="L188" s="217" t="s">
        <v>1</v>
      </c>
      <c r="M188" s="223"/>
      <c r="N188" s="224" t="s">
        <v>1</v>
      </c>
      <c r="O188" s="225" t="s">
        <v>38</v>
      </c>
      <c r="P188" s="226">
        <f>I188+J188</f>
        <v>0</v>
      </c>
      <c r="Q188" s="226">
        <f>ROUND(I188*H188,2)</f>
        <v>0</v>
      </c>
      <c r="R188" s="226">
        <f>ROUND(J188*H188,2)</f>
        <v>0</v>
      </c>
      <c r="S188" s="88"/>
      <c r="T188" s="227">
        <f>S188*H188</f>
        <v>0</v>
      </c>
      <c r="U188" s="227">
        <v>0</v>
      </c>
      <c r="V188" s="227">
        <f>U188*H188</f>
        <v>0</v>
      </c>
      <c r="W188" s="227">
        <v>0</v>
      </c>
      <c r="X188" s="228">
        <f>W188*H188</f>
        <v>0</v>
      </c>
      <c r="Y188" s="35"/>
      <c r="Z188" s="35"/>
      <c r="AA188" s="35"/>
      <c r="AB188" s="35"/>
      <c r="AC188" s="35"/>
      <c r="AD188" s="35"/>
      <c r="AE188" s="35"/>
      <c r="AR188" s="229" t="s">
        <v>132</v>
      </c>
      <c r="AT188" s="229" t="s">
        <v>128</v>
      </c>
      <c r="AU188" s="229" t="s">
        <v>84</v>
      </c>
      <c r="AY188" s="14" t="s">
        <v>125</v>
      </c>
      <c r="BE188" s="230">
        <f>IF(O188="základní",K188,0)</f>
        <v>0</v>
      </c>
      <c r="BF188" s="230">
        <f>IF(O188="snížená",K188,0)</f>
        <v>0</v>
      </c>
      <c r="BG188" s="230">
        <f>IF(O188="zákl. přenesená",K188,0)</f>
        <v>0</v>
      </c>
      <c r="BH188" s="230">
        <f>IF(O188="sníž. přenesená",K188,0)</f>
        <v>0</v>
      </c>
      <c r="BI188" s="230">
        <f>IF(O188="nulová",K188,0)</f>
        <v>0</v>
      </c>
      <c r="BJ188" s="14" t="s">
        <v>82</v>
      </c>
      <c r="BK188" s="230">
        <f>ROUND(P188*H188,2)</f>
        <v>0</v>
      </c>
      <c r="BL188" s="14" t="s">
        <v>133</v>
      </c>
      <c r="BM188" s="229" t="s">
        <v>235</v>
      </c>
    </row>
    <row r="189" s="2" customFormat="1">
      <c r="A189" s="35"/>
      <c r="B189" s="36"/>
      <c r="C189" s="37"/>
      <c r="D189" s="231" t="s">
        <v>134</v>
      </c>
      <c r="E189" s="37"/>
      <c r="F189" s="232" t="s">
        <v>234</v>
      </c>
      <c r="G189" s="37"/>
      <c r="H189" s="37"/>
      <c r="I189" s="233"/>
      <c r="J189" s="233"/>
      <c r="K189" s="37"/>
      <c r="L189" s="37"/>
      <c r="M189" s="41"/>
      <c r="N189" s="234"/>
      <c r="O189" s="235"/>
      <c r="P189" s="88"/>
      <c r="Q189" s="88"/>
      <c r="R189" s="88"/>
      <c r="S189" s="88"/>
      <c r="T189" s="88"/>
      <c r="U189" s="88"/>
      <c r="V189" s="88"/>
      <c r="W189" s="88"/>
      <c r="X189" s="89"/>
      <c r="Y189" s="35"/>
      <c r="Z189" s="35"/>
      <c r="AA189" s="35"/>
      <c r="AB189" s="35"/>
      <c r="AC189" s="35"/>
      <c r="AD189" s="35"/>
      <c r="AE189" s="35"/>
      <c r="AT189" s="14" t="s">
        <v>134</v>
      </c>
      <c r="AU189" s="14" t="s">
        <v>84</v>
      </c>
    </row>
    <row r="190" s="2" customFormat="1" ht="16.5" customHeight="1">
      <c r="A190" s="35"/>
      <c r="B190" s="36"/>
      <c r="C190" s="215" t="s">
        <v>236</v>
      </c>
      <c r="D190" s="215" t="s">
        <v>128</v>
      </c>
      <c r="E190" s="216" t="s">
        <v>237</v>
      </c>
      <c r="F190" s="217" t="s">
        <v>238</v>
      </c>
      <c r="G190" s="218" t="s">
        <v>131</v>
      </c>
      <c r="H190" s="219">
        <v>10</v>
      </c>
      <c r="I190" s="220"/>
      <c r="J190" s="221"/>
      <c r="K190" s="222">
        <f>ROUND(P190*H190,2)</f>
        <v>0</v>
      </c>
      <c r="L190" s="217" t="s">
        <v>1</v>
      </c>
      <c r="M190" s="223"/>
      <c r="N190" s="224" t="s">
        <v>1</v>
      </c>
      <c r="O190" s="225" t="s">
        <v>38</v>
      </c>
      <c r="P190" s="226">
        <f>I190+J190</f>
        <v>0</v>
      </c>
      <c r="Q190" s="226">
        <f>ROUND(I190*H190,2)</f>
        <v>0</v>
      </c>
      <c r="R190" s="226">
        <f>ROUND(J190*H190,2)</f>
        <v>0</v>
      </c>
      <c r="S190" s="88"/>
      <c r="T190" s="227">
        <f>S190*H190</f>
        <v>0</v>
      </c>
      <c r="U190" s="227">
        <v>0</v>
      </c>
      <c r="V190" s="227">
        <f>U190*H190</f>
        <v>0</v>
      </c>
      <c r="W190" s="227">
        <v>0</v>
      </c>
      <c r="X190" s="228">
        <f>W190*H190</f>
        <v>0</v>
      </c>
      <c r="Y190" s="35"/>
      <c r="Z190" s="35"/>
      <c r="AA190" s="35"/>
      <c r="AB190" s="35"/>
      <c r="AC190" s="35"/>
      <c r="AD190" s="35"/>
      <c r="AE190" s="35"/>
      <c r="AR190" s="229" t="s">
        <v>132</v>
      </c>
      <c r="AT190" s="229" t="s">
        <v>128</v>
      </c>
      <c r="AU190" s="229" t="s">
        <v>84</v>
      </c>
      <c r="AY190" s="14" t="s">
        <v>125</v>
      </c>
      <c r="BE190" s="230">
        <f>IF(O190="základní",K190,0)</f>
        <v>0</v>
      </c>
      <c r="BF190" s="230">
        <f>IF(O190="snížená",K190,0)</f>
        <v>0</v>
      </c>
      <c r="BG190" s="230">
        <f>IF(O190="zákl. přenesená",K190,0)</f>
        <v>0</v>
      </c>
      <c r="BH190" s="230">
        <f>IF(O190="sníž. přenesená",K190,0)</f>
        <v>0</v>
      </c>
      <c r="BI190" s="230">
        <f>IF(O190="nulová",K190,0)</f>
        <v>0</v>
      </c>
      <c r="BJ190" s="14" t="s">
        <v>82</v>
      </c>
      <c r="BK190" s="230">
        <f>ROUND(P190*H190,2)</f>
        <v>0</v>
      </c>
      <c r="BL190" s="14" t="s">
        <v>133</v>
      </c>
      <c r="BM190" s="229" t="s">
        <v>239</v>
      </c>
    </row>
    <row r="191" s="2" customFormat="1">
      <c r="A191" s="35"/>
      <c r="B191" s="36"/>
      <c r="C191" s="37"/>
      <c r="D191" s="231" t="s">
        <v>134</v>
      </c>
      <c r="E191" s="37"/>
      <c r="F191" s="232" t="s">
        <v>238</v>
      </c>
      <c r="G191" s="37"/>
      <c r="H191" s="37"/>
      <c r="I191" s="233"/>
      <c r="J191" s="233"/>
      <c r="K191" s="37"/>
      <c r="L191" s="37"/>
      <c r="M191" s="41"/>
      <c r="N191" s="234"/>
      <c r="O191" s="235"/>
      <c r="P191" s="88"/>
      <c r="Q191" s="88"/>
      <c r="R191" s="88"/>
      <c r="S191" s="88"/>
      <c r="T191" s="88"/>
      <c r="U191" s="88"/>
      <c r="V191" s="88"/>
      <c r="W191" s="88"/>
      <c r="X191" s="89"/>
      <c r="Y191" s="35"/>
      <c r="Z191" s="35"/>
      <c r="AA191" s="35"/>
      <c r="AB191" s="35"/>
      <c r="AC191" s="35"/>
      <c r="AD191" s="35"/>
      <c r="AE191" s="35"/>
      <c r="AT191" s="14" t="s">
        <v>134</v>
      </c>
      <c r="AU191" s="14" t="s">
        <v>84</v>
      </c>
    </row>
    <row r="192" s="2" customFormat="1" ht="21.75" customHeight="1">
      <c r="A192" s="35"/>
      <c r="B192" s="36"/>
      <c r="C192" s="215" t="s">
        <v>185</v>
      </c>
      <c r="D192" s="215" t="s">
        <v>128</v>
      </c>
      <c r="E192" s="216" t="s">
        <v>240</v>
      </c>
      <c r="F192" s="217" t="s">
        <v>241</v>
      </c>
      <c r="G192" s="218" t="s">
        <v>131</v>
      </c>
      <c r="H192" s="219">
        <v>1</v>
      </c>
      <c r="I192" s="220"/>
      <c r="J192" s="221"/>
      <c r="K192" s="222">
        <f>ROUND(P192*H192,2)</f>
        <v>0</v>
      </c>
      <c r="L192" s="217" t="s">
        <v>1</v>
      </c>
      <c r="M192" s="223"/>
      <c r="N192" s="224" t="s">
        <v>1</v>
      </c>
      <c r="O192" s="225" t="s">
        <v>38</v>
      </c>
      <c r="P192" s="226">
        <f>I192+J192</f>
        <v>0</v>
      </c>
      <c r="Q192" s="226">
        <f>ROUND(I192*H192,2)</f>
        <v>0</v>
      </c>
      <c r="R192" s="226">
        <f>ROUND(J192*H192,2)</f>
        <v>0</v>
      </c>
      <c r="S192" s="88"/>
      <c r="T192" s="227">
        <f>S192*H192</f>
        <v>0</v>
      </c>
      <c r="U192" s="227">
        <v>0</v>
      </c>
      <c r="V192" s="227">
        <f>U192*H192</f>
        <v>0</v>
      </c>
      <c r="W192" s="227">
        <v>0</v>
      </c>
      <c r="X192" s="228">
        <f>W192*H192</f>
        <v>0</v>
      </c>
      <c r="Y192" s="35"/>
      <c r="Z192" s="35"/>
      <c r="AA192" s="35"/>
      <c r="AB192" s="35"/>
      <c r="AC192" s="35"/>
      <c r="AD192" s="35"/>
      <c r="AE192" s="35"/>
      <c r="AR192" s="229" t="s">
        <v>132</v>
      </c>
      <c r="AT192" s="229" t="s">
        <v>128</v>
      </c>
      <c r="AU192" s="229" t="s">
        <v>84</v>
      </c>
      <c r="AY192" s="14" t="s">
        <v>125</v>
      </c>
      <c r="BE192" s="230">
        <f>IF(O192="základní",K192,0)</f>
        <v>0</v>
      </c>
      <c r="BF192" s="230">
        <f>IF(O192="snížená",K192,0)</f>
        <v>0</v>
      </c>
      <c r="BG192" s="230">
        <f>IF(O192="zákl. přenesená",K192,0)</f>
        <v>0</v>
      </c>
      <c r="BH192" s="230">
        <f>IF(O192="sníž. přenesená",K192,0)</f>
        <v>0</v>
      </c>
      <c r="BI192" s="230">
        <f>IF(O192="nulová",K192,0)</f>
        <v>0</v>
      </c>
      <c r="BJ192" s="14" t="s">
        <v>82</v>
      </c>
      <c r="BK192" s="230">
        <f>ROUND(P192*H192,2)</f>
        <v>0</v>
      </c>
      <c r="BL192" s="14" t="s">
        <v>133</v>
      </c>
      <c r="BM192" s="229" t="s">
        <v>242</v>
      </c>
    </row>
    <row r="193" s="2" customFormat="1">
      <c r="A193" s="35"/>
      <c r="B193" s="36"/>
      <c r="C193" s="37"/>
      <c r="D193" s="231" t="s">
        <v>134</v>
      </c>
      <c r="E193" s="37"/>
      <c r="F193" s="232" t="s">
        <v>241</v>
      </c>
      <c r="G193" s="37"/>
      <c r="H193" s="37"/>
      <c r="I193" s="233"/>
      <c r="J193" s="233"/>
      <c r="K193" s="37"/>
      <c r="L193" s="37"/>
      <c r="M193" s="41"/>
      <c r="N193" s="234"/>
      <c r="O193" s="235"/>
      <c r="P193" s="88"/>
      <c r="Q193" s="88"/>
      <c r="R193" s="88"/>
      <c r="S193" s="88"/>
      <c r="T193" s="88"/>
      <c r="U193" s="88"/>
      <c r="V193" s="88"/>
      <c r="W193" s="88"/>
      <c r="X193" s="89"/>
      <c r="Y193" s="35"/>
      <c r="Z193" s="35"/>
      <c r="AA193" s="35"/>
      <c r="AB193" s="35"/>
      <c r="AC193" s="35"/>
      <c r="AD193" s="35"/>
      <c r="AE193" s="35"/>
      <c r="AT193" s="14" t="s">
        <v>134</v>
      </c>
      <c r="AU193" s="14" t="s">
        <v>84</v>
      </c>
    </row>
    <row r="194" s="2" customFormat="1" ht="24.15" customHeight="1">
      <c r="A194" s="35"/>
      <c r="B194" s="36"/>
      <c r="C194" s="215" t="s">
        <v>243</v>
      </c>
      <c r="D194" s="215" t="s">
        <v>128</v>
      </c>
      <c r="E194" s="216" t="s">
        <v>244</v>
      </c>
      <c r="F194" s="217" t="s">
        <v>245</v>
      </c>
      <c r="G194" s="218" t="s">
        <v>246</v>
      </c>
      <c r="H194" s="219">
        <v>25</v>
      </c>
      <c r="I194" s="220"/>
      <c r="J194" s="221"/>
      <c r="K194" s="222">
        <f>ROUND(P194*H194,2)</f>
        <v>0</v>
      </c>
      <c r="L194" s="217" t="s">
        <v>1</v>
      </c>
      <c r="M194" s="223"/>
      <c r="N194" s="224" t="s">
        <v>1</v>
      </c>
      <c r="O194" s="225" t="s">
        <v>38</v>
      </c>
      <c r="P194" s="226">
        <f>I194+J194</f>
        <v>0</v>
      </c>
      <c r="Q194" s="226">
        <f>ROUND(I194*H194,2)</f>
        <v>0</v>
      </c>
      <c r="R194" s="226">
        <f>ROUND(J194*H194,2)</f>
        <v>0</v>
      </c>
      <c r="S194" s="88"/>
      <c r="T194" s="227">
        <f>S194*H194</f>
        <v>0</v>
      </c>
      <c r="U194" s="227">
        <v>0</v>
      </c>
      <c r="V194" s="227">
        <f>U194*H194</f>
        <v>0</v>
      </c>
      <c r="W194" s="227">
        <v>0</v>
      </c>
      <c r="X194" s="228">
        <f>W194*H194</f>
        <v>0</v>
      </c>
      <c r="Y194" s="35"/>
      <c r="Z194" s="35"/>
      <c r="AA194" s="35"/>
      <c r="AB194" s="35"/>
      <c r="AC194" s="35"/>
      <c r="AD194" s="35"/>
      <c r="AE194" s="35"/>
      <c r="AR194" s="229" t="s">
        <v>132</v>
      </c>
      <c r="AT194" s="229" t="s">
        <v>128</v>
      </c>
      <c r="AU194" s="229" t="s">
        <v>84</v>
      </c>
      <c r="AY194" s="14" t="s">
        <v>125</v>
      </c>
      <c r="BE194" s="230">
        <f>IF(O194="základní",K194,0)</f>
        <v>0</v>
      </c>
      <c r="BF194" s="230">
        <f>IF(O194="snížená",K194,0)</f>
        <v>0</v>
      </c>
      <c r="BG194" s="230">
        <f>IF(O194="zákl. přenesená",K194,0)</f>
        <v>0</v>
      </c>
      <c r="BH194" s="230">
        <f>IF(O194="sníž. přenesená",K194,0)</f>
        <v>0</v>
      </c>
      <c r="BI194" s="230">
        <f>IF(O194="nulová",K194,0)</f>
        <v>0</v>
      </c>
      <c r="BJ194" s="14" t="s">
        <v>82</v>
      </c>
      <c r="BK194" s="230">
        <f>ROUND(P194*H194,2)</f>
        <v>0</v>
      </c>
      <c r="BL194" s="14" t="s">
        <v>133</v>
      </c>
      <c r="BM194" s="229" t="s">
        <v>247</v>
      </c>
    </row>
    <row r="195" s="2" customFormat="1">
      <c r="A195" s="35"/>
      <c r="B195" s="36"/>
      <c r="C195" s="37"/>
      <c r="D195" s="231" t="s">
        <v>134</v>
      </c>
      <c r="E195" s="37"/>
      <c r="F195" s="232" t="s">
        <v>245</v>
      </c>
      <c r="G195" s="37"/>
      <c r="H195" s="37"/>
      <c r="I195" s="233"/>
      <c r="J195" s="233"/>
      <c r="K195" s="37"/>
      <c r="L195" s="37"/>
      <c r="M195" s="41"/>
      <c r="N195" s="234"/>
      <c r="O195" s="235"/>
      <c r="P195" s="88"/>
      <c r="Q195" s="88"/>
      <c r="R195" s="88"/>
      <c r="S195" s="88"/>
      <c r="T195" s="88"/>
      <c r="U195" s="88"/>
      <c r="V195" s="88"/>
      <c r="W195" s="88"/>
      <c r="X195" s="89"/>
      <c r="Y195" s="35"/>
      <c r="Z195" s="35"/>
      <c r="AA195" s="35"/>
      <c r="AB195" s="35"/>
      <c r="AC195" s="35"/>
      <c r="AD195" s="35"/>
      <c r="AE195" s="35"/>
      <c r="AT195" s="14" t="s">
        <v>134</v>
      </c>
      <c r="AU195" s="14" t="s">
        <v>84</v>
      </c>
    </row>
    <row r="196" s="2" customFormat="1" ht="24.15" customHeight="1">
      <c r="A196" s="35"/>
      <c r="B196" s="36"/>
      <c r="C196" s="215" t="s">
        <v>189</v>
      </c>
      <c r="D196" s="215" t="s">
        <v>128</v>
      </c>
      <c r="E196" s="216" t="s">
        <v>248</v>
      </c>
      <c r="F196" s="217" t="s">
        <v>249</v>
      </c>
      <c r="G196" s="218" t="s">
        <v>246</v>
      </c>
      <c r="H196" s="219">
        <v>65</v>
      </c>
      <c r="I196" s="220"/>
      <c r="J196" s="221"/>
      <c r="K196" s="222">
        <f>ROUND(P196*H196,2)</f>
        <v>0</v>
      </c>
      <c r="L196" s="217" t="s">
        <v>1</v>
      </c>
      <c r="M196" s="223"/>
      <c r="N196" s="224" t="s">
        <v>1</v>
      </c>
      <c r="O196" s="225" t="s">
        <v>38</v>
      </c>
      <c r="P196" s="226">
        <f>I196+J196</f>
        <v>0</v>
      </c>
      <c r="Q196" s="226">
        <f>ROUND(I196*H196,2)</f>
        <v>0</v>
      </c>
      <c r="R196" s="226">
        <f>ROUND(J196*H196,2)</f>
        <v>0</v>
      </c>
      <c r="S196" s="88"/>
      <c r="T196" s="227">
        <f>S196*H196</f>
        <v>0</v>
      </c>
      <c r="U196" s="227">
        <v>0</v>
      </c>
      <c r="V196" s="227">
        <f>U196*H196</f>
        <v>0</v>
      </c>
      <c r="W196" s="227">
        <v>0</v>
      </c>
      <c r="X196" s="228">
        <f>W196*H196</f>
        <v>0</v>
      </c>
      <c r="Y196" s="35"/>
      <c r="Z196" s="35"/>
      <c r="AA196" s="35"/>
      <c r="AB196" s="35"/>
      <c r="AC196" s="35"/>
      <c r="AD196" s="35"/>
      <c r="AE196" s="35"/>
      <c r="AR196" s="229" t="s">
        <v>132</v>
      </c>
      <c r="AT196" s="229" t="s">
        <v>128</v>
      </c>
      <c r="AU196" s="229" t="s">
        <v>84</v>
      </c>
      <c r="AY196" s="14" t="s">
        <v>125</v>
      </c>
      <c r="BE196" s="230">
        <f>IF(O196="základní",K196,0)</f>
        <v>0</v>
      </c>
      <c r="BF196" s="230">
        <f>IF(O196="snížená",K196,0)</f>
        <v>0</v>
      </c>
      <c r="BG196" s="230">
        <f>IF(O196="zákl. přenesená",K196,0)</f>
        <v>0</v>
      </c>
      <c r="BH196" s="230">
        <f>IF(O196="sníž. přenesená",K196,0)</f>
        <v>0</v>
      </c>
      <c r="BI196" s="230">
        <f>IF(O196="nulová",K196,0)</f>
        <v>0</v>
      </c>
      <c r="BJ196" s="14" t="s">
        <v>82</v>
      </c>
      <c r="BK196" s="230">
        <f>ROUND(P196*H196,2)</f>
        <v>0</v>
      </c>
      <c r="BL196" s="14" t="s">
        <v>133</v>
      </c>
      <c r="BM196" s="229" t="s">
        <v>250</v>
      </c>
    </row>
    <row r="197" s="2" customFormat="1">
      <c r="A197" s="35"/>
      <c r="B197" s="36"/>
      <c r="C197" s="37"/>
      <c r="D197" s="231" t="s">
        <v>134</v>
      </c>
      <c r="E197" s="37"/>
      <c r="F197" s="232" t="s">
        <v>249</v>
      </c>
      <c r="G197" s="37"/>
      <c r="H197" s="37"/>
      <c r="I197" s="233"/>
      <c r="J197" s="233"/>
      <c r="K197" s="37"/>
      <c r="L197" s="37"/>
      <c r="M197" s="41"/>
      <c r="N197" s="234"/>
      <c r="O197" s="235"/>
      <c r="P197" s="88"/>
      <c r="Q197" s="88"/>
      <c r="R197" s="88"/>
      <c r="S197" s="88"/>
      <c r="T197" s="88"/>
      <c r="U197" s="88"/>
      <c r="V197" s="88"/>
      <c r="W197" s="88"/>
      <c r="X197" s="89"/>
      <c r="Y197" s="35"/>
      <c r="Z197" s="35"/>
      <c r="AA197" s="35"/>
      <c r="AB197" s="35"/>
      <c r="AC197" s="35"/>
      <c r="AD197" s="35"/>
      <c r="AE197" s="35"/>
      <c r="AT197" s="14" t="s">
        <v>134</v>
      </c>
      <c r="AU197" s="14" t="s">
        <v>84</v>
      </c>
    </row>
    <row r="198" s="2" customFormat="1" ht="24.15" customHeight="1">
      <c r="A198" s="35"/>
      <c r="B198" s="36"/>
      <c r="C198" s="215" t="s">
        <v>251</v>
      </c>
      <c r="D198" s="215" t="s">
        <v>128</v>
      </c>
      <c r="E198" s="216" t="s">
        <v>252</v>
      </c>
      <c r="F198" s="217" t="s">
        <v>253</v>
      </c>
      <c r="G198" s="218" t="s">
        <v>246</v>
      </c>
      <c r="H198" s="219">
        <v>74</v>
      </c>
      <c r="I198" s="220"/>
      <c r="J198" s="221"/>
      <c r="K198" s="222">
        <f>ROUND(P198*H198,2)</f>
        <v>0</v>
      </c>
      <c r="L198" s="217" t="s">
        <v>1</v>
      </c>
      <c r="M198" s="223"/>
      <c r="N198" s="224" t="s">
        <v>1</v>
      </c>
      <c r="O198" s="225" t="s">
        <v>38</v>
      </c>
      <c r="P198" s="226">
        <f>I198+J198</f>
        <v>0</v>
      </c>
      <c r="Q198" s="226">
        <f>ROUND(I198*H198,2)</f>
        <v>0</v>
      </c>
      <c r="R198" s="226">
        <f>ROUND(J198*H198,2)</f>
        <v>0</v>
      </c>
      <c r="S198" s="88"/>
      <c r="T198" s="227">
        <f>S198*H198</f>
        <v>0</v>
      </c>
      <c r="U198" s="227">
        <v>0</v>
      </c>
      <c r="V198" s="227">
        <f>U198*H198</f>
        <v>0</v>
      </c>
      <c r="W198" s="227">
        <v>0</v>
      </c>
      <c r="X198" s="228">
        <f>W198*H198</f>
        <v>0</v>
      </c>
      <c r="Y198" s="35"/>
      <c r="Z198" s="35"/>
      <c r="AA198" s="35"/>
      <c r="AB198" s="35"/>
      <c r="AC198" s="35"/>
      <c r="AD198" s="35"/>
      <c r="AE198" s="35"/>
      <c r="AR198" s="229" t="s">
        <v>132</v>
      </c>
      <c r="AT198" s="229" t="s">
        <v>128</v>
      </c>
      <c r="AU198" s="229" t="s">
        <v>84</v>
      </c>
      <c r="AY198" s="14" t="s">
        <v>125</v>
      </c>
      <c r="BE198" s="230">
        <f>IF(O198="základní",K198,0)</f>
        <v>0</v>
      </c>
      <c r="BF198" s="230">
        <f>IF(O198="snížená",K198,0)</f>
        <v>0</v>
      </c>
      <c r="BG198" s="230">
        <f>IF(O198="zákl. přenesená",K198,0)</f>
        <v>0</v>
      </c>
      <c r="BH198" s="230">
        <f>IF(O198="sníž. přenesená",K198,0)</f>
        <v>0</v>
      </c>
      <c r="BI198" s="230">
        <f>IF(O198="nulová",K198,0)</f>
        <v>0</v>
      </c>
      <c r="BJ198" s="14" t="s">
        <v>82</v>
      </c>
      <c r="BK198" s="230">
        <f>ROUND(P198*H198,2)</f>
        <v>0</v>
      </c>
      <c r="BL198" s="14" t="s">
        <v>133</v>
      </c>
      <c r="BM198" s="229" t="s">
        <v>254</v>
      </c>
    </row>
    <row r="199" s="2" customFormat="1">
      <c r="A199" s="35"/>
      <c r="B199" s="36"/>
      <c r="C199" s="37"/>
      <c r="D199" s="231" t="s">
        <v>134</v>
      </c>
      <c r="E199" s="37"/>
      <c r="F199" s="232" t="s">
        <v>253</v>
      </c>
      <c r="G199" s="37"/>
      <c r="H199" s="37"/>
      <c r="I199" s="233"/>
      <c r="J199" s="233"/>
      <c r="K199" s="37"/>
      <c r="L199" s="37"/>
      <c r="M199" s="41"/>
      <c r="N199" s="234"/>
      <c r="O199" s="235"/>
      <c r="P199" s="88"/>
      <c r="Q199" s="88"/>
      <c r="R199" s="88"/>
      <c r="S199" s="88"/>
      <c r="T199" s="88"/>
      <c r="U199" s="88"/>
      <c r="V199" s="88"/>
      <c r="W199" s="88"/>
      <c r="X199" s="89"/>
      <c r="Y199" s="35"/>
      <c r="Z199" s="35"/>
      <c r="AA199" s="35"/>
      <c r="AB199" s="35"/>
      <c r="AC199" s="35"/>
      <c r="AD199" s="35"/>
      <c r="AE199" s="35"/>
      <c r="AT199" s="14" t="s">
        <v>134</v>
      </c>
      <c r="AU199" s="14" t="s">
        <v>84</v>
      </c>
    </row>
    <row r="200" s="2" customFormat="1" ht="24.15" customHeight="1">
      <c r="A200" s="35"/>
      <c r="B200" s="36"/>
      <c r="C200" s="215" t="s">
        <v>192</v>
      </c>
      <c r="D200" s="215" t="s">
        <v>128</v>
      </c>
      <c r="E200" s="216" t="s">
        <v>255</v>
      </c>
      <c r="F200" s="217" t="s">
        <v>256</v>
      </c>
      <c r="G200" s="218" t="s">
        <v>246</v>
      </c>
      <c r="H200" s="219">
        <v>134</v>
      </c>
      <c r="I200" s="220"/>
      <c r="J200" s="221"/>
      <c r="K200" s="222">
        <f>ROUND(P200*H200,2)</f>
        <v>0</v>
      </c>
      <c r="L200" s="217" t="s">
        <v>1</v>
      </c>
      <c r="M200" s="223"/>
      <c r="N200" s="224" t="s">
        <v>1</v>
      </c>
      <c r="O200" s="225" t="s">
        <v>38</v>
      </c>
      <c r="P200" s="226">
        <f>I200+J200</f>
        <v>0</v>
      </c>
      <c r="Q200" s="226">
        <f>ROUND(I200*H200,2)</f>
        <v>0</v>
      </c>
      <c r="R200" s="226">
        <f>ROUND(J200*H200,2)</f>
        <v>0</v>
      </c>
      <c r="S200" s="88"/>
      <c r="T200" s="227">
        <f>S200*H200</f>
        <v>0</v>
      </c>
      <c r="U200" s="227">
        <v>0</v>
      </c>
      <c r="V200" s="227">
        <f>U200*H200</f>
        <v>0</v>
      </c>
      <c r="W200" s="227">
        <v>0</v>
      </c>
      <c r="X200" s="228">
        <f>W200*H200</f>
        <v>0</v>
      </c>
      <c r="Y200" s="35"/>
      <c r="Z200" s="35"/>
      <c r="AA200" s="35"/>
      <c r="AB200" s="35"/>
      <c r="AC200" s="35"/>
      <c r="AD200" s="35"/>
      <c r="AE200" s="35"/>
      <c r="AR200" s="229" t="s">
        <v>132</v>
      </c>
      <c r="AT200" s="229" t="s">
        <v>128</v>
      </c>
      <c r="AU200" s="229" t="s">
        <v>84</v>
      </c>
      <c r="AY200" s="14" t="s">
        <v>125</v>
      </c>
      <c r="BE200" s="230">
        <f>IF(O200="základní",K200,0)</f>
        <v>0</v>
      </c>
      <c r="BF200" s="230">
        <f>IF(O200="snížená",K200,0)</f>
        <v>0</v>
      </c>
      <c r="BG200" s="230">
        <f>IF(O200="zákl. přenesená",K200,0)</f>
        <v>0</v>
      </c>
      <c r="BH200" s="230">
        <f>IF(O200="sníž. přenesená",K200,0)</f>
        <v>0</v>
      </c>
      <c r="BI200" s="230">
        <f>IF(O200="nulová",K200,0)</f>
        <v>0</v>
      </c>
      <c r="BJ200" s="14" t="s">
        <v>82</v>
      </c>
      <c r="BK200" s="230">
        <f>ROUND(P200*H200,2)</f>
        <v>0</v>
      </c>
      <c r="BL200" s="14" t="s">
        <v>133</v>
      </c>
      <c r="BM200" s="229" t="s">
        <v>257</v>
      </c>
    </row>
    <row r="201" s="2" customFormat="1">
      <c r="A201" s="35"/>
      <c r="B201" s="36"/>
      <c r="C201" s="37"/>
      <c r="D201" s="231" t="s">
        <v>134</v>
      </c>
      <c r="E201" s="37"/>
      <c r="F201" s="232" t="s">
        <v>256</v>
      </c>
      <c r="G201" s="37"/>
      <c r="H201" s="37"/>
      <c r="I201" s="233"/>
      <c r="J201" s="233"/>
      <c r="K201" s="37"/>
      <c r="L201" s="37"/>
      <c r="M201" s="41"/>
      <c r="N201" s="234"/>
      <c r="O201" s="235"/>
      <c r="P201" s="88"/>
      <c r="Q201" s="88"/>
      <c r="R201" s="88"/>
      <c r="S201" s="88"/>
      <c r="T201" s="88"/>
      <c r="U201" s="88"/>
      <c r="V201" s="88"/>
      <c r="W201" s="88"/>
      <c r="X201" s="89"/>
      <c r="Y201" s="35"/>
      <c r="Z201" s="35"/>
      <c r="AA201" s="35"/>
      <c r="AB201" s="35"/>
      <c r="AC201" s="35"/>
      <c r="AD201" s="35"/>
      <c r="AE201" s="35"/>
      <c r="AT201" s="14" t="s">
        <v>134</v>
      </c>
      <c r="AU201" s="14" t="s">
        <v>84</v>
      </c>
    </row>
    <row r="202" s="2" customFormat="1" ht="24.15" customHeight="1">
      <c r="A202" s="35"/>
      <c r="B202" s="36"/>
      <c r="C202" s="215" t="s">
        <v>258</v>
      </c>
      <c r="D202" s="215" t="s">
        <v>128</v>
      </c>
      <c r="E202" s="216" t="s">
        <v>259</v>
      </c>
      <c r="F202" s="217" t="s">
        <v>260</v>
      </c>
      <c r="G202" s="218" t="s">
        <v>246</v>
      </c>
      <c r="H202" s="219">
        <v>196</v>
      </c>
      <c r="I202" s="220"/>
      <c r="J202" s="221"/>
      <c r="K202" s="222">
        <f>ROUND(P202*H202,2)</f>
        <v>0</v>
      </c>
      <c r="L202" s="217" t="s">
        <v>1</v>
      </c>
      <c r="M202" s="223"/>
      <c r="N202" s="224" t="s">
        <v>1</v>
      </c>
      <c r="O202" s="225" t="s">
        <v>38</v>
      </c>
      <c r="P202" s="226">
        <f>I202+J202</f>
        <v>0</v>
      </c>
      <c r="Q202" s="226">
        <f>ROUND(I202*H202,2)</f>
        <v>0</v>
      </c>
      <c r="R202" s="226">
        <f>ROUND(J202*H202,2)</f>
        <v>0</v>
      </c>
      <c r="S202" s="88"/>
      <c r="T202" s="227">
        <f>S202*H202</f>
        <v>0</v>
      </c>
      <c r="U202" s="227">
        <v>0</v>
      </c>
      <c r="V202" s="227">
        <f>U202*H202</f>
        <v>0</v>
      </c>
      <c r="W202" s="227">
        <v>0</v>
      </c>
      <c r="X202" s="228">
        <f>W202*H202</f>
        <v>0</v>
      </c>
      <c r="Y202" s="35"/>
      <c r="Z202" s="35"/>
      <c r="AA202" s="35"/>
      <c r="AB202" s="35"/>
      <c r="AC202" s="35"/>
      <c r="AD202" s="35"/>
      <c r="AE202" s="35"/>
      <c r="AR202" s="229" t="s">
        <v>132</v>
      </c>
      <c r="AT202" s="229" t="s">
        <v>128</v>
      </c>
      <c r="AU202" s="229" t="s">
        <v>84</v>
      </c>
      <c r="AY202" s="14" t="s">
        <v>125</v>
      </c>
      <c r="BE202" s="230">
        <f>IF(O202="základní",K202,0)</f>
        <v>0</v>
      </c>
      <c r="BF202" s="230">
        <f>IF(O202="snížená",K202,0)</f>
        <v>0</v>
      </c>
      <c r="BG202" s="230">
        <f>IF(O202="zákl. přenesená",K202,0)</f>
        <v>0</v>
      </c>
      <c r="BH202" s="230">
        <f>IF(O202="sníž. přenesená",K202,0)</f>
        <v>0</v>
      </c>
      <c r="BI202" s="230">
        <f>IF(O202="nulová",K202,0)</f>
        <v>0</v>
      </c>
      <c r="BJ202" s="14" t="s">
        <v>82</v>
      </c>
      <c r="BK202" s="230">
        <f>ROUND(P202*H202,2)</f>
        <v>0</v>
      </c>
      <c r="BL202" s="14" t="s">
        <v>133</v>
      </c>
      <c r="BM202" s="229" t="s">
        <v>261</v>
      </c>
    </row>
    <row r="203" s="2" customFormat="1">
      <c r="A203" s="35"/>
      <c r="B203" s="36"/>
      <c r="C203" s="37"/>
      <c r="D203" s="231" t="s">
        <v>134</v>
      </c>
      <c r="E203" s="37"/>
      <c r="F203" s="232" t="s">
        <v>260</v>
      </c>
      <c r="G203" s="37"/>
      <c r="H203" s="37"/>
      <c r="I203" s="233"/>
      <c r="J203" s="233"/>
      <c r="K203" s="37"/>
      <c r="L203" s="37"/>
      <c r="M203" s="41"/>
      <c r="N203" s="234"/>
      <c r="O203" s="235"/>
      <c r="P203" s="88"/>
      <c r="Q203" s="88"/>
      <c r="R203" s="88"/>
      <c r="S203" s="88"/>
      <c r="T203" s="88"/>
      <c r="U203" s="88"/>
      <c r="V203" s="88"/>
      <c r="W203" s="88"/>
      <c r="X203" s="89"/>
      <c r="Y203" s="35"/>
      <c r="Z203" s="35"/>
      <c r="AA203" s="35"/>
      <c r="AB203" s="35"/>
      <c r="AC203" s="35"/>
      <c r="AD203" s="35"/>
      <c r="AE203" s="35"/>
      <c r="AT203" s="14" t="s">
        <v>134</v>
      </c>
      <c r="AU203" s="14" t="s">
        <v>84</v>
      </c>
    </row>
    <row r="204" s="2" customFormat="1" ht="24.15" customHeight="1">
      <c r="A204" s="35"/>
      <c r="B204" s="36"/>
      <c r="C204" s="215" t="s">
        <v>196</v>
      </c>
      <c r="D204" s="215" t="s">
        <v>128</v>
      </c>
      <c r="E204" s="216" t="s">
        <v>262</v>
      </c>
      <c r="F204" s="217" t="s">
        <v>263</v>
      </c>
      <c r="G204" s="218" t="s">
        <v>246</v>
      </c>
      <c r="H204" s="219">
        <v>26</v>
      </c>
      <c r="I204" s="220"/>
      <c r="J204" s="221"/>
      <c r="K204" s="222">
        <f>ROUND(P204*H204,2)</f>
        <v>0</v>
      </c>
      <c r="L204" s="217" t="s">
        <v>1</v>
      </c>
      <c r="M204" s="223"/>
      <c r="N204" s="224" t="s">
        <v>1</v>
      </c>
      <c r="O204" s="225" t="s">
        <v>38</v>
      </c>
      <c r="P204" s="226">
        <f>I204+J204</f>
        <v>0</v>
      </c>
      <c r="Q204" s="226">
        <f>ROUND(I204*H204,2)</f>
        <v>0</v>
      </c>
      <c r="R204" s="226">
        <f>ROUND(J204*H204,2)</f>
        <v>0</v>
      </c>
      <c r="S204" s="88"/>
      <c r="T204" s="227">
        <f>S204*H204</f>
        <v>0</v>
      </c>
      <c r="U204" s="227">
        <v>0</v>
      </c>
      <c r="V204" s="227">
        <f>U204*H204</f>
        <v>0</v>
      </c>
      <c r="W204" s="227">
        <v>0</v>
      </c>
      <c r="X204" s="228">
        <f>W204*H204</f>
        <v>0</v>
      </c>
      <c r="Y204" s="35"/>
      <c r="Z204" s="35"/>
      <c r="AA204" s="35"/>
      <c r="AB204" s="35"/>
      <c r="AC204" s="35"/>
      <c r="AD204" s="35"/>
      <c r="AE204" s="35"/>
      <c r="AR204" s="229" t="s">
        <v>132</v>
      </c>
      <c r="AT204" s="229" t="s">
        <v>128</v>
      </c>
      <c r="AU204" s="229" t="s">
        <v>84</v>
      </c>
      <c r="AY204" s="14" t="s">
        <v>125</v>
      </c>
      <c r="BE204" s="230">
        <f>IF(O204="základní",K204,0)</f>
        <v>0</v>
      </c>
      <c r="BF204" s="230">
        <f>IF(O204="snížená",K204,0)</f>
        <v>0</v>
      </c>
      <c r="BG204" s="230">
        <f>IF(O204="zákl. přenesená",K204,0)</f>
        <v>0</v>
      </c>
      <c r="BH204" s="230">
        <f>IF(O204="sníž. přenesená",K204,0)</f>
        <v>0</v>
      </c>
      <c r="BI204" s="230">
        <f>IF(O204="nulová",K204,0)</f>
        <v>0</v>
      </c>
      <c r="BJ204" s="14" t="s">
        <v>82</v>
      </c>
      <c r="BK204" s="230">
        <f>ROUND(P204*H204,2)</f>
        <v>0</v>
      </c>
      <c r="BL204" s="14" t="s">
        <v>133</v>
      </c>
      <c r="BM204" s="229" t="s">
        <v>264</v>
      </c>
    </row>
    <row r="205" s="2" customFormat="1">
      <c r="A205" s="35"/>
      <c r="B205" s="36"/>
      <c r="C205" s="37"/>
      <c r="D205" s="231" t="s">
        <v>134</v>
      </c>
      <c r="E205" s="37"/>
      <c r="F205" s="232" t="s">
        <v>263</v>
      </c>
      <c r="G205" s="37"/>
      <c r="H205" s="37"/>
      <c r="I205" s="233"/>
      <c r="J205" s="233"/>
      <c r="K205" s="37"/>
      <c r="L205" s="37"/>
      <c r="M205" s="41"/>
      <c r="N205" s="234"/>
      <c r="O205" s="235"/>
      <c r="P205" s="88"/>
      <c r="Q205" s="88"/>
      <c r="R205" s="88"/>
      <c r="S205" s="88"/>
      <c r="T205" s="88"/>
      <c r="U205" s="88"/>
      <c r="V205" s="88"/>
      <c r="W205" s="88"/>
      <c r="X205" s="89"/>
      <c r="Y205" s="35"/>
      <c r="Z205" s="35"/>
      <c r="AA205" s="35"/>
      <c r="AB205" s="35"/>
      <c r="AC205" s="35"/>
      <c r="AD205" s="35"/>
      <c r="AE205" s="35"/>
      <c r="AT205" s="14" t="s">
        <v>134</v>
      </c>
      <c r="AU205" s="14" t="s">
        <v>84</v>
      </c>
    </row>
    <row r="206" s="2" customFormat="1" ht="33" customHeight="1">
      <c r="A206" s="35"/>
      <c r="B206" s="36"/>
      <c r="C206" s="215" t="s">
        <v>265</v>
      </c>
      <c r="D206" s="215" t="s">
        <v>128</v>
      </c>
      <c r="E206" s="216" t="s">
        <v>266</v>
      </c>
      <c r="F206" s="217" t="s">
        <v>267</v>
      </c>
      <c r="G206" s="218" t="s">
        <v>246</v>
      </c>
      <c r="H206" s="219">
        <v>10</v>
      </c>
      <c r="I206" s="220"/>
      <c r="J206" s="221"/>
      <c r="K206" s="222">
        <f>ROUND(P206*H206,2)</f>
        <v>0</v>
      </c>
      <c r="L206" s="217" t="s">
        <v>1</v>
      </c>
      <c r="M206" s="223"/>
      <c r="N206" s="224" t="s">
        <v>1</v>
      </c>
      <c r="O206" s="225" t="s">
        <v>38</v>
      </c>
      <c r="P206" s="226">
        <f>I206+J206</f>
        <v>0</v>
      </c>
      <c r="Q206" s="226">
        <f>ROUND(I206*H206,2)</f>
        <v>0</v>
      </c>
      <c r="R206" s="226">
        <f>ROUND(J206*H206,2)</f>
        <v>0</v>
      </c>
      <c r="S206" s="88"/>
      <c r="T206" s="227">
        <f>S206*H206</f>
        <v>0</v>
      </c>
      <c r="U206" s="227">
        <v>0</v>
      </c>
      <c r="V206" s="227">
        <f>U206*H206</f>
        <v>0</v>
      </c>
      <c r="W206" s="227">
        <v>0</v>
      </c>
      <c r="X206" s="228">
        <f>W206*H206</f>
        <v>0</v>
      </c>
      <c r="Y206" s="35"/>
      <c r="Z206" s="35"/>
      <c r="AA206" s="35"/>
      <c r="AB206" s="35"/>
      <c r="AC206" s="35"/>
      <c r="AD206" s="35"/>
      <c r="AE206" s="35"/>
      <c r="AR206" s="229" t="s">
        <v>132</v>
      </c>
      <c r="AT206" s="229" t="s">
        <v>128</v>
      </c>
      <c r="AU206" s="229" t="s">
        <v>84</v>
      </c>
      <c r="AY206" s="14" t="s">
        <v>125</v>
      </c>
      <c r="BE206" s="230">
        <f>IF(O206="základní",K206,0)</f>
        <v>0</v>
      </c>
      <c r="BF206" s="230">
        <f>IF(O206="snížená",K206,0)</f>
        <v>0</v>
      </c>
      <c r="BG206" s="230">
        <f>IF(O206="zákl. přenesená",K206,0)</f>
        <v>0</v>
      </c>
      <c r="BH206" s="230">
        <f>IF(O206="sníž. přenesená",K206,0)</f>
        <v>0</v>
      </c>
      <c r="BI206" s="230">
        <f>IF(O206="nulová",K206,0)</f>
        <v>0</v>
      </c>
      <c r="BJ206" s="14" t="s">
        <v>82</v>
      </c>
      <c r="BK206" s="230">
        <f>ROUND(P206*H206,2)</f>
        <v>0</v>
      </c>
      <c r="BL206" s="14" t="s">
        <v>133</v>
      </c>
      <c r="BM206" s="229" t="s">
        <v>268</v>
      </c>
    </row>
    <row r="207" s="2" customFormat="1">
      <c r="A207" s="35"/>
      <c r="B207" s="36"/>
      <c r="C207" s="37"/>
      <c r="D207" s="231" t="s">
        <v>134</v>
      </c>
      <c r="E207" s="37"/>
      <c r="F207" s="232" t="s">
        <v>267</v>
      </c>
      <c r="G207" s="37"/>
      <c r="H207" s="37"/>
      <c r="I207" s="233"/>
      <c r="J207" s="233"/>
      <c r="K207" s="37"/>
      <c r="L207" s="37"/>
      <c r="M207" s="41"/>
      <c r="N207" s="234"/>
      <c r="O207" s="235"/>
      <c r="P207" s="88"/>
      <c r="Q207" s="88"/>
      <c r="R207" s="88"/>
      <c r="S207" s="88"/>
      <c r="T207" s="88"/>
      <c r="U207" s="88"/>
      <c r="V207" s="88"/>
      <c r="W207" s="88"/>
      <c r="X207" s="89"/>
      <c r="Y207" s="35"/>
      <c r="Z207" s="35"/>
      <c r="AA207" s="35"/>
      <c r="AB207" s="35"/>
      <c r="AC207" s="35"/>
      <c r="AD207" s="35"/>
      <c r="AE207" s="35"/>
      <c r="AT207" s="14" t="s">
        <v>134</v>
      </c>
      <c r="AU207" s="14" t="s">
        <v>84</v>
      </c>
    </row>
    <row r="208" s="2" customFormat="1" ht="24.15" customHeight="1">
      <c r="A208" s="35"/>
      <c r="B208" s="36"/>
      <c r="C208" s="215" t="s">
        <v>199</v>
      </c>
      <c r="D208" s="215" t="s">
        <v>128</v>
      </c>
      <c r="E208" s="216" t="s">
        <v>269</v>
      </c>
      <c r="F208" s="217" t="s">
        <v>270</v>
      </c>
      <c r="G208" s="218" t="s">
        <v>271</v>
      </c>
      <c r="H208" s="219">
        <v>1</v>
      </c>
      <c r="I208" s="220"/>
      <c r="J208" s="221"/>
      <c r="K208" s="222">
        <f>ROUND(P208*H208,2)</f>
        <v>0</v>
      </c>
      <c r="L208" s="217" t="s">
        <v>1</v>
      </c>
      <c r="M208" s="223"/>
      <c r="N208" s="224" t="s">
        <v>1</v>
      </c>
      <c r="O208" s="225" t="s">
        <v>38</v>
      </c>
      <c r="P208" s="226">
        <f>I208+J208</f>
        <v>0</v>
      </c>
      <c r="Q208" s="226">
        <f>ROUND(I208*H208,2)</f>
        <v>0</v>
      </c>
      <c r="R208" s="226">
        <f>ROUND(J208*H208,2)</f>
        <v>0</v>
      </c>
      <c r="S208" s="88"/>
      <c r="T208" s="227">
        <f>S208*H208</f>
        <v>0</v>
      </c>
      <c r="U208" s="227">
        <v>0</v>
      </c>
      <c r="V208" s="227">
        <f>U208*H208</f>
        <v>0</v>
      </c>
      <c r="W208" s="227">
        <v>0</v>
      </c>
      <c r="X208" s="228">
        <f>W208*H208</f>
        <v>0</v>
      </c>
      <c r="Y208" s="35"/>
      <c r="Z208" s="35"/>
      <c r="AA208" s="35"/>
      <c r="AB208" s="35"/>
      <c r="AC208" s="35"/>
      <c r="AD208" s="35"/>
      <c r="AE208" s="35"/>
      <c r="AR208" s="229" t="s">
        <v>132</v>
      </c>
      <c r="AT208" s="229" t="s">
        <v>128</v>
      </c>
      <c r="AU208" s="229" t="s">
        <v>84</v>
      </c>
      <c r="AY208" s="14" t="s">
        <v>125</v>
      </c>
      <c r="BE208" s="230">
        <f>IF(O208="základní",K208,0)</f>
        <v>0</v>
      </c>
      <c r="BF208" s="230">
        <f>IF(O208="snížená",K208,0)</f>
        <v>0</v>
      </c>
      <c r="BG208" s="230">
        <f>IF(O208="zákl. přenesená",K208,0)</f>
        <v>0</v>
      </c>
      <c r="BH208" s="230">
        <f>IF(O208="sníž. přenesená",K208,0)</f>
        <v>0</v>
      </c>
      <c r="BI208" s="230">
        <f>IF(O208="nulová",K208,0)</f>
        <v>0</v>
      </c>
      <c r="BJ208" s="14" t="s">
        <v>82</v>
      </c>
      <c r="BK208" s="230">
        <f>ROUND(P208*H208,2)</f>
        <v>0</v>
      </c>
      <c r="BL208" s="14" t="s">
        <v>133</v>
      </c>
      <c r="BM208" s="229" t="s">
        <v>272</v>
      </c>
    </row>
    <row r="209" s="2" customFormat="1">
      <c r="A209" s="35"/>
      <c r="B209" s="36"/>
      <c r="C209" s="37"/>
      <c r="D209" s="231" t="s">
        <v>134</v>
      </c>
      <c r="E209" s="37"/>
      <c r="F209" s="232" t="s">
        <v>270</v>
      </c>
      <c r="G209" s="37"/>
      <c r="H209" s="37"/>
      <c r="I209" s="233"/>
      <c r="J209" s="233"/>
      <c r="K209" s="37"/>
      <c r="L209" s="37"/>
      <c r="M209" s="41"/>
      <c r="N209" s="234"/>
      <c r="O209" s="235"/>
      <c r="P209" s="88"/>
      <c r="Q209" s="88"/>
      <c r="R209" s="88"/>
      <c r="S209" s="88"/>
      <c r="T209" s="88"/>
      <c r="U209" s="88"/>
      <c r="V209" s="88"/>
      <c r="W209" s="88"/>
      <c r="X209" s="89"/>
      <c r="Y209" s="35"/>
      <c r="Z209" s="35"/>
      <c r="AA209" s="35"/>
      <c r="AB209" s="35"/>
      <c r="AC209" s="35"/>
      <c r="AD209" s="35"/>
      <c r="AE209" s="35"/>
      <c r="AT209" s="14" t="s">
        <v>134</v>
      </c>
      <c r="AU209" s="14" t="s">
        <v>84</v>
      </c>
    </row>
    <row r="210" s="2" customFormat="1" ht="24.15" customHeight="1">
      <c r="A210" s="35"/>
      <c r="B210" s="36"/>
      <c r="C210" s="215" t="s">
        <v>273</v>
      </c>
      <c r="D210" s="215" t="s">
        <v>128</v>
      </c>
      <c r="E210" s="216" t="s">
        <v>274</v>
      </c>
      <c r="F210" s="217" t="s">
        <v>275</v>
      </c>
      <c r="G210" s="218" t="s">
        <v>131</v>
      </c>
      <c r="H210" s="219">
        <v>200</v>
      </c>
      <c r="I210" s="220"/>
      <c r="J210" s="221"/>
      <c r="K210" s="222">
        <f>ROUND(P210*H210,2)</f>
        <v>0</v>
      </c>
      <c r="L210" s="217" t="s">
        <v>1</v>
      </c>
      <c r="M210" s="223"/>
      <c r="N210" s="224" t="s">
        <v>1</v>
      </c>
      <c r="O210" s="225" t="s">
        <v>38</v>
      </c>
      <c r="P210" s="226">
        <f>I210+J210</f>
        <v>0</v>
      </c>
      <c r="Q210" s="226">
        <f>ROUND(I210*H210,2)</f>
        <v>0</v>
      </c>
      <c r="R210" s="226">
        <f>ROUND(J210*H210,2)</f>
        <v>0</v>
      </c>
      <c r="S210" s="88"/>
      <c r="T210" s="227">
        <f>S210*H210</f>
        <v>0</v>
      </c>
      <c r="U210" s="227">
        <v>0</v>
      </c>
      <c r="V210" s="227">
        <f>U210*H210</f>
        <v>0</v>
      </c>
      <c r="W210" s="227">
        <v>0</v>
      </c>
      <c r="X210" s="228">
        <f>W210*H210</f>
        <v>0</v>
      </c>
      <c r="Y210" s="35"/>
      <c r="Z210" s="35"/>
      <c r="AA210" s="35"/>
      <c r="AB210" s="35"/>
      <c r="AC210" s="35"/>
      <c r="AD210" s="35"/>
      <c r="AE210" s="35"/>
      <c r="AR210" s="229" t="s">
        <v>132</v>
      </c>
      <c r="AT210" s="229" t="s">
        <v>128</v>
      </c>
      <c r="AU210" s="229" t="s">
        <v>84</v>
      </c>
      <c r="AY210" s="14" t="s">
        <v>125</v>
      </c>
      <c r="BE210" s="230">
        <f>IF(O210="základní",K210,0)</f>
        <v>0</v>
      </c>
      <c r="BF210" s="230">
        <f>IF(O210="snížená",K210,0)</f>
        <v>0</v>
      </c>
      <c r="BG210" s="230">
        <f>IF(O210="zákl. přenesená",K210,0)</f>
        <v>0</v>
      </c>
      <c r="BH210" s="230">
        <f>IF(O210="sníž. přenesená",K210,0)</f>
        <v>0</v>
      </c>
      <c r="BI210" s="230">
        <f>IF(O210="nulová",K210,0)</f>
        <v>0</v>
      </c>
      <c r="BJ210" s="14" t="s">
        <v>82</v>
      </c>
      <c r="BK210" s="230">
        <f>ROUND(P210*H210,2)</f>
        <v>0</v>
      </c>
      <c r="BL210" s="14" t="s">
        <v>133</v>
      </c>
      <c r="BM210" s="229" t="s">
        <v>276</v>
      </c>
    </row>
    <row r="211" s="2" customFormat="1">
      <c r="A211" s="35"/>
      <c r="B211" s="36"/>
      <c r="C211" s="37"/>
      <c r="D211" s="231" t="s">
        <v>134</v>
      </c>
      <c r="E211" s="37"/>
      <c r="F211" s="232" t="s">
        <v>275</v>
      </c>
      <c r="G211" s="37"/>
      <c r="H211" s="37"/>
      <c r="I211" s="233"/>
      <c r="J211" s="233"/>
      <c r="K211" s="37"/>
      <c r="L211" s="37"/>
      <c r="M211" s="41"/>
      <c r="N211" s="234"/>
      <c r="O211" s="235"/>
      <c r="P211" s="88"/>
      <c r="Q211" s="88"/>
      <c r="R211" s="88"/>
      <c r="S211" s="88"/>
      <c r="T211" s="88"/>
      <c r="U211" s="88"/>
      <c r="V211" s="88"/>
      <c r="W211" s="88"/>
      <c r="X211" s="89"/>
      <c r="Y211" s="35"/>
      <c r="Z211" s="35"/>
      <c r="AA211" s="35"/>
      <c r="AB211" s="35"/>
      <c r="AC211" s="35"/>
      <c r="AD211" s="35"/>
      <c r="AE211" s="35"/>
      <c r="AT211" s="14" t="s">
        <v>134</v>
      </c>
      <c r="AU211" s="14" t="s">
        <v>84</v>
      </c>
    </row>
    <row r="212" s="2" customFormat="1" ht="16.5" customHeight="1">
      <c r="A212" s="35"/>
      <c r="B212" s="36"/>
      <c r="C212" s="215" t="s">
        <v>202</v>
      </c>
      <c r="D212" s="215" t="s">
        <v>128</v>
      </c>
      <c r="E212" s="216" t="s">
        <v>277</v>
      </c>
      <c r="F212" s="217" t="s">
        <v>278</v>
      </c>
      <c r="G212" s="218" t="s">
        <v>279</v>
      </c>
      <c r="H212" s="219">
        <v>0.12</v>
      </c>
      <c r="I212" s="220"/>
      <c r="J212" s="221"/>
      <c r="K212" s="222">
        <f>ROUND(P212*H212,2)</f>
        <v>0</v>
      </c>
      <c r="L212" s="217" t="s">
        <v>1</v>
      </c>
      <c r="M212" s="223"/>
      <c r="N212" s="224" t="s">
        <v>1</v>
      </c>
      <c r="O212" s="225" t="s">
        <v>38</v>
      </c>
      <c r="P212" s="226">
        <f>I212+J212</f>
        <v>0</v>
      </c>
      <c r="Q212" s="226">
        <f>ROUND(I212*H212,2)</f>
        <v>0</v>
      </c>
      <c r="R212" s="226">
        <f>ROUND(J212*H212,2)</f>
        <v>0</v>
      </c>
      <c r="S212" s="88"/>
      <c r="T212" s="227">
        <f>S212*H212</f>
        <v>0</v>
      </c>
      <c r="U212" s="227">
        <v>0</v>
      </c>
      <c r="V212" s="227">
        <f>U212*H212</f>
        <v>0</v>
      </c>
      <c r="W212" s="227">
        <v>0</v>
      </c>
      <c r="X212" s="228">
        <f>W212*H212</f>
        <v>0</v>
      </c>
      <c r="Y212" s="35"/>
      <c r="Z212" s="35"/>
      <c r="AA212" s="35"/>
      <c r="AB212" s="35"/>
      <c r="AC212" s="35"/>
      <c r="AD212" s="35"/>
      <c r="AE212" s="35"/>
      <c r="AR212" s="229" t="s">
        <v>132</v>
      </c>
      <c r="AT212" s="229" t="s">
        <v>128</v>
      </c>
      <c r="AU212" s="229" t="s">
        <v>84</v>
      </c>
      <c r="AY212" s="14" t="s">
        <v>125</v>
      </c>
      <c r="BE212" s="230">
        <f>IF(O212="základní",K212,0)</f>
        <v>0</v>
      </c>
      <c r="BF212" s="230">
        <f>IF(O212="snížená",K212,0)</f>
        <v>0</v>
      </c>
      <c r="BG212" s="230">
        <f>IF(O212="zákl. přenesená",K212,0)</f>
        <v>0</v>
      </c>
      <c r="BH212" s="230">
        <f>IF(O212="sníž. přenesená",K212,0)</f>
        <v>0</v>
      </c>
      <c r="BI212" s="230">
        <f>IF(O212="nulová",K212,0)</f>
        <v>0</v>
      </c>
      <c r="BJ212" s="14" t="s">
        <v>82</v>
      </c>
      <c r="BK212" s="230">
        <f>ROUND(P212*H212,2)</f>
        <v>0</v>
      </c>
      <c r="BL212" s="14" t="s">
        <v>133</v>
      </c>
      <c r="BM212" s="229" t="s">
        <v>280</v>
      </c>
    </row>
    <row r="213" s="2" customFormat="1">
      <c r="A213" s="35"/>
      <c r="B213" s="36"/>
      <c r="C213" s="37"/>
      <c r="D213" s="231" t="s">
        <v>134</v>
      </c>
      <c r="E213" s="37"/>
      <c r="F213" s="232" t="s">
        <v>278</v>
      </c>
      <c r="G213" s="37"/>
      <c r="H213" s="37"/>
      <c r="I213" s="233"/>
      <c r="J213" s="233"/>
      <c r="K213" s="37"/>
      <c r="L213" s="37"/>
      <c r="M213" s="41"/>
      <c r="N213" s="234"/>
      <c r="O213" s="235"/>
      <c r="P213" s="88"/>
      <c r="Q213" s="88"/>
      <c r="R213" s="88"/>
      <c r="S213" s="88"/>
      <c r="T213" s="88"/>
      <c r="U213" s="88"/>
      <c r="V213" s="88"/>
      <c r="W213" s="88"/>
      <c r="X213" s="89"/>
      <c r="Y213" s="35"/>
      <c r="Z213" s="35"/>
      <c r="AA213" s="35"/>
      <c r="AB213" s="35"/>
      <c r="AC213" s="35"/>
      <c r="AD213" s="35"/>
      <c r="AE213" s="35"/>
      <c r="AT213" s="14" t="s">
        <v>134</v>
      </c>
      <c r="AU213" s="14" t="s">
        <v>84</v>
      </c>
    </row>
    <row r="214" s="2" customFormat="1" ht="16.5" customHeight="1">
      <c r="A214" s="35"/>
      <c r="B214" s="36"/>
      <c r="C214" s="215" t="s">
        <v>281</v>
      </c>
      <c r="D214" s="215" t="s">
        <v>128</v>
      </c>
      <c r="E214" s="216" t="s">
        <v>282</v>
      </c>
      <c r="F214" s="217" t="s">
        <v>283</v>
      </c>
      <c r="G214" s="218" t="s">
        <v>131</v>
      </c>
      <c r="H214" s="219">
        <v>1</v>
      </c>
      <c r="I214" s="220"/>
      <c r="J214" s="221"/>
      <c r="K214" s="222">
        <f>ROUND(P214*H214,2)</f>
        <v>0</v>
      </c>
      <c r="L214" s="217" t="s">
        <v>1</v>
      </c>
      <c r="M214" s="223"/>
      <c r="N214" s="224" t="s">
        <v>1</v>
      </c>
      <c r="O214" s="225" t="s">
        <v>38</v>
      </c>
      <c r="P214" s="226">
        <f>I214+J214</f>
        <v>0</v>
      </c>
      <c r="Q214" s="226">
        <f>ROUND(I214*H214,2)</f>
        <v>0</v>
      </c>
      <c r="R214" s="226">
        <f>ROUND(J214*H214,2)</f>
        <v>0</v>
      </c>
      <c r="S214" s="88"/>
      <c r="T214" s="227">
        <f>S214*H214</f>
        <v>0</v>
      </c>
      <c r="U214" s="227">
        <v>0</v>
      </c>
      <c r="V214" s="227">
        <f>U214*H214</f>
        <v>0</v>
      </c>
      <c r="W214" s="227">
        <v>0</v>
      </c>
      <c r="X214" s="228">
        <f>W214*H214</f>
        <v>0</v>
      </c>
      <c r="Y214" s="35"/>
      <c r="Z214" s="35"/>
      <c r="AA214" s="35"/>
      <c r="AB214" s="35"/>
      <c r="AC214" s="35"/>
      <c r="AD214" s="35"/>
      <c r="AE214" s="35"/>
      <c r="AR214" s="229" t="s">
        <v>132</v>
      </c>
      <c r="AT214" s="229" t="s">
        <v>128</v>
      </c>
      <c r="AU214" s="229" t="s">
        <v>84</v>
      </c>
      <c r="AY214" s="14" t="s">
        <v>125</v>
      </c>
      <c r="BE214" s="230">
        <f>IF(O214="základní",K214,0)</f>
        <v>0</v>
      </c>
      <c r="BF214" s="230">
        <f>IF(O214="snížená",K214,0)</f>
        <v>0</v>
      </c>
      <c r="BG214" s="230">
        <f>IF(O214="zákl. přenesená",K214,0)</f>
        <v>0</v>
      </c>
      <c r="BH214" s="230">
        <f>IF(O214="sníž. přenesená",K214,0)</f>
        <v>0</v>
      </c>
      <c r="BI214" s="230">
        <f>IF(O214="nulová",K214,0)</f>
        <v>0</v>
      </c>
      <c r="BJ214" s="14" t="s">
        <v>82</v>
      </c>
      <c r="BK214" s="230">
        <f>ROUND(P214*H214,2)</f>
        <v>0</v>
      </c>
      <c r="BL214" s="14" t="s">
        <v>133</v>
      </c>
      <c r="BM214" s="229" t="s">
        <v>284</v>
      </c>
    </row>
    <row r="215" s="2" customFormat="1">
      <c r="A215" s="35"/>
      <c r="B215" s="36"/>
      <c r="C215" s="37"/>
      <c r="D215" s="231" t="s">
        <v>134</v>
      </c>
      <c r="E215" s="37"/>
      <c r="F215" s="232" t="s">
        <v>283</v>
      </c>
      <c r="G215" s="37"/>
      <c r="H215" s="37"/>
      <c r="I215" s="233"/>
      <c r="J215" s="233"/>
      <c r="K215" s="37"/>
      <c r="L215" s="37"/>
      <c r="M215" s="41"/>
      <c r="N215" s="234"/>
      <c r="O215" s="235"/>
      <c r="P215" s="88"/>
      <c r="Q215" s="88"/>
      <c r="R215" s="88"/>
      <c r="S215" s="88"/>
      <c r="T215" s="88"/>
      <c r="U215" s="88"/>
      <c r="V215" s="88"/>
      <c r="W215" s="88"/>
      <c r="X215" s="89"/>
      <c r="Y215" s="35"/>
      <c r="Z215" s="35"/>
      <c r="AA215" s="35"/>
      <c r="AB215" s="35"/>
      <c r="AC215" s="35"/>
      <c r="AD215" s="35"/>
      <c r="AE215" s="35"/>
      <c r="AT215" s="14" t="s">
        <v>134</v>
      </c>
      <c r="AU215" s="14" t="s">
        <v>84</v>
      </c>
    </row>
    <row r="216" s="2" customFormat="1" ht="24.15" customHeight="1">
      <c r="A216" s="35"/>
      <c r="B216" s="36"/>
      <c r="C216" s="215" t="s">
        <v>205</v>
      </c>
      <c r="D216" s="215" t="s">
        <v>128</v>
      </c>
      <c r="E216" s="216" t="s">
        <v>285</v>
      </c>
      <c r="F216" s="217" t="s">
        <v>286</v>
      </c>
      <c r="G216" s="218" t="s">
        <v>131</v>
      </c>
      <c r="H216" s="219">
        <v>4</v>
      </c>
      <c r="I216" s="220"/>
      <c r="J216" s="221"/>
      <c r="K216" s="222">
        <f>ROUND(P216*H216,2)</f>
        <v>0</v>
      </c>
      <c r="L216" s="217" t="s">
        <v>1</v>
      </c>
      <c r="M216" s="223"/>
      <c r="N216" s="224" t="s">
        <v>1</v>
      </c>
      <c r="O216" s="225" t="s">
        <v>38</v>
      </c>
      <c r="P216" s="226">
        <f>I216+J216</f>
        <v>0</v>
      </c>
      <c r="Q216" s="226">
        <f>ROUND(I216*H216,2)</f>
        <v>0</v>
      </c>
      <c r="R216" s="226">
        <f>ROUND(J216*H216,2)</f>
        <v>0</v>
      </c>
      <c r="S216" s="88"/>
      <c r="T216" s="227">
        <f>S216*H216</f>
        <v>0</v>
      </c>
      <c r="U216" s="227">
        <v>0</v>
      </c>
      <c r="V216" s="227">
        <f>U216*H216</f>
        <v>0</v>
      </c>
      <c r="W216" s="227">
        <v>0</v>
      </c>
      <c r="X216" s="228">
        <f>W216*H216</f>
        <v>0</v>
      </c>
      <c r="Y216" s="35"/>
      <c r="Z216" s="35"/>
      <c r="AA216" s="35"/>
      <c r="AB216" s="35"/>
      <c r="AC216" s="35"/>
      <c r="AD216" s="35"/>
      <c r="AE216" s="35"/>
      <c r="AR216" s="229" t="s">
        <v>132</v>
      </c>
      <c r="AT216" s="229" t="s">
        <v>128</v>
      </c>
      <c r="AU216" s="229" t="s">
        <v>84</v>
      </c>
      <c r="AY216" s="14" t="s">
        <v>125</v>
      </c>
      <c r="BE216" s="230">
        <f>IF(O216="základní",K216,0)</f>
        <v>0</v>
      </c>
      <c r="BF216" s="230">
        <f>IF(O216="snížená",K216,0)</f>
        <v>0</v>
      </c>
      <c r="BG216" s="230">
        <f>IF(O216="zákl. přenesená",K216,0)</f>
        <v>0</v>
      </c>
      <c r="BH216" s="230">
        <f>IF(O216="sníž. přenesená",K216,0)</f>
        <v>0</v>
      </c>
      <c r="BI216" s="230">
        <f>IF(O216="nulová",K216,0)</f>
        <v>0</v>
      </c>
      <c r="BJ216" s="14" t="s">
        <v>82</v>
      </c>
      <c r="BK216" s="230">
        <f>ROUND(P216*H216,2)</f>
        <v>0</v>
      </c>
      <c r="BL216" s="14" t="s">
        <v>133</v>
      </c>
      <c r="BM216" s="229" t="s">
        <v>287</v>
      </c>
    </row>
    <row r="217" s="2" customFormat="1">
      <c r="A217" s="35"/>
      <c r="B217" s="36"/>
      <c r="C217" s="37"/>
      <c r="D217" s="231" t="s">
        <v>134</v>
      </c>
      <c r="E217" s="37"/>
      <c r="F217" s="232" t="s">
        <v>286</v>
      </c>
      <c r="G217" s="37"/>
      <c r="H217" s="37"/>
      <c r="I217" s="233"/>
      <c r="J217" s="233"/>
      <c r="K217" s="37"/>
      <c r="L217" s="37"/>
      <c r="M217" s="41"/>
      <c r="N217" s="234"/>
      <c r="O217" s="235"/>
      <c r="P217" s="88"/>
      <c r="Q217" s="88"/>
      <c r="R217" s="88"/>
      <c r="S217" s="88"/>
      <c r="T217" s="88"/>
      <c r="U217" s="88"/>
      <c r="V217" s="88"/>
      <c r="W217" s="88"/>
      <c r="X217" s="89"/>
      <c r="Y217" s="35"/>
      <c r="Z217" s="35"/>
      <c r="AA217" s="35"/>
      <c r="AB217" s="35"/>
      <c r="AC217" s="35"/>
      <c r="AD217" s="35"/>
      <c r="AE217" s="35"/>
      <c r="AT217" s="14" t="s">
        <v>134</v>
      </c>
      <c r="AU217" s="14" t="s">
        <v>84</v>
      </c>
    </row>
    <row r="218" s="2" customFormat="1" ht="16.5" customHeight="1">
      <c r="A218" s="35"/>
      <c r="B218" s="36"/>
      <c r="C218" s="215" t="s">
        <v>288</v>
      </c>
      <c r="D218" s="215" t="s">
        <v>128</v>
      </c>
      <c r="E218" s="216" t="s">
        <v>289</v>
      </c>
      <c r="F218" s="217" t="s">
        <v>215</v>
      </c>
      <c r="G218" s="218" t="s">
        <v>131</v>
      </c>
      <c r="H218" s="219">
        <v>1</v>
      </c>
      <c r="I218" s="220"/>
      <c r="J218" s="221"/>
      <c r="K218" s="222">
        <f>ROUND(P218*H218,2)</f>
        <v>0</v>
      </c>
      <c r="L218" s="217" t="s">
        <v>1</v>
      </c>
      <c r="M218" s="223"/>
      <c r="N218" s="224" t="s">
        <v>1</v>
      </c>
      <c r="O218" s="225" t="s">
        <v>38</v>
      </c>
      <c r="P218" s="226">
        <f>I218+J218</f>
        <v>0</v>
      </c>
      <c r="Q218" s="226">
        <f>ROUND(I218*H218,2)</f>
        <v>0</v>
      </c>
      <c r="R218" s="226">
        <f>ROUND(J218*H218,2)</f>
        <v>0</v>
      </c>
      <c r="S218" s="88"/>
      <c r="T218" s="227">
        <f>S218*H218</f>
        <v>0</v>
      </c>
      <c r="U218" s="227">
        <v>0</v>
      </c>
      <c r="V218" s="227">
        <f>U218*H218</f>
        <v>0</v>
      </c>
      <c r="W218" s="227">
        <v>0</v>
      </c>
      <c r="X218" s="228">
        <f>W218*H218</f>
        <v>0</v>
      </c>
      <c r="Y218" s="35"/>
      <c r="Z218" s="35"/>
      <c r="AA218" s="35"/>
      <c r="AB218" s="35"/>
      <c r="AC218" s="35"/>
      <c r="AD218" s="35"/>
      <c r="AE218" s="35"/>
      <c r="AR218" s="229" t="s">
        <v>132</v>
      </c>
      <c r="AT218" s="229" t="s">
        <v>128</v>
      </c>
      <c r="AU218" s="229" t="s">
        <v>84</v>
      </c>
      <c r="AY218" s="14" t="s">
        <v>125</v>
      </c>
      <c r="BE218" s="230">
        <f>IF(O218="základní",K218,0)</f>
        <v>0</v>
      </c>
      <c r="BF218" s="230">
        <f>IF(O218="snížená",K218,0)</f>
        <v>0</v>
      </c>
      <c r="BG218" s="230">
        <f>IF(O218="zákl. přenesená",K218,0)</f>
        <v>0</v>
      </c>
      <c r="BH218" s="230">
        <f>IF(O218="sníž. přenesená",K218,0)</f>
        <v>0</v>
      </c>
      <c r="BI218" s="230">
        <f>IF(O218="nulová",K218,0)</f>
        <v>0</v>
      </c>
      <c r="BJ218" s="14" t="s">
        <v>82</v>
      </c>
      <c r="BK218" s="230">
        <f>ROUND(P218*H218,2)</f>
        <v>0</v>
      </c>
      <c r="BL218" s="14" t="s">
        <v>133</v>
      </c>
      <c r="BM218" s="229" t="s">
        <v>290</v>
      </c>
    </row>
    <row r="219" s="2" customFormat="1">
      <c r="A219" s="35"/>
      <c r="B219" s="36"/>
      <c r="C219" s="37"/>
      <c r="D219" s="231" t="s">
        <v>134</v>
      </c>
      <c r="E219" s="37"/>
      <c r="F219" s="232" t="s">
        <v>215</v>
      </c>
      <c r="G219" s="37"/>
      <c r="H219" s="37"/>
      <c r="I219" s="233"/>
      <c r="J219" s="233"/>
      <c r="K219" s="37"/>
      <c r="L219" s="37"/>
      <c r="M219" s="41"/>
      <c r="N219" s="234"/>
      <c r="O219" s="235"/>
      <c r="P219" s="88"/>
      <c r="Q219" s="88"/>
      <c r="R219" s="88"/>
      <c r="S219" s="88"/>
      <c r="T219" s="88"/>
      <c r="U219" s="88"/>
      <c r="V219" s="88"/>
      <c r="W219" s="88"/>
      <c r="X219" s="89"/>
      <c r="Y219" s="35"/>
      <c r="Z219" s="35"/>
      <c r="AA219" s="35"/>
      <c r="AB219" s="35"/>
      <c r="AC219" s="35"/>
      <c r="AD219" s="35"/>
      <c r="AE219" s="35"/>
      <c r="AT219" s="14" t="s">
        <v>134</v>
      </c>
      <c r="AU219" s="14" t="s">
        <v>84</v>
      </c>
    </row>
    <row r="220" s="12" customFormat="1" ht="22.8" customHeight="1">
      <c r="A220" s="12"/>
      <c r="B220" s="199"/>
      <c r="C220" s="200"/>
      <c r="D220" s="201" t="s">
        <v>74</v>
      </c>
      <c r="E220" s="213" t="s">
        <v>291</v>
      </c>
      <c r="F220" s="213" t="s">
        <v>292</v>
      </c>
      <c r="G220" s="200"/>
      <c r="H220" s="200"/>
      <c r="I220" s="203"/>
      <c r="J220" s="203"/>
      <c r="K220" s="214">
        <f>BK220</f>
        <v>0</v>
      </c>
      <c r="L220" s="200"/>
      <c r="M220" s="204"/>
      <c r="N220" s="205"/>
      <c r="O220" s="206"/>
      <c r="P220" s="206"/>
      <c r="Q220" s="207">
        <f>SUM(Q221:Q228)</f>
        <v>0</v>
      </c>
      <c r="R220" s="207">
        <f>SUM(R221:R228)</f>
        <v>0</v>
      </c>
      <c r="S220" s="206"/>
      <c r="T220" s="208">
        <f>SUM(T221:T228)</f>
        <v>0</v>
      </c>
      <c r="U220" s="206"/>
      <c r="V220" s="208">
        <f>SUM(V221:V228)</f>
        <v>0</v>
      </c>
      <c r="W220" s="206"/>
      <c r="X220" s="209">
        <f>SUM(X221:X228)</f>
        <v>0</v>
      </c>
      <c r="Y220" s="12"/>
      <c r="Z220" s="12"/>
      <c r="AA220" s="12"/>
      <c r="AB220" s="12"/>
      <c r="AC220" s="12"/>
      <c r="AD220" s="12"/>
      <c r="AE220" s="12"/>
      <c r="AR220" s="210" t="s">
        <v>82</v>
      </c>
      <c r="AT220" s="211" t="s">
        <v>74</v>
      </c>
      <c r="AU220" s="211" t="s">
        <v>82</v>
      </c>
      <c r="AY220" s="210" t="s">
        <v>125</v>
      </c>
      <c r="BK220" s="212">
        <f>SUM(BK221:BK228)</f>
        <v>0</v>
      </c>
    </row>
    <row r="221" s="2" customFormat="1" ht="24.15" customHeight="1">
      <c r="A221" s="35"/>
      <c r="B221" s="36"/>
      <c r="C221" s="215" t="s">
        <v>209</v>
      </c>
      <c r="D221" s="215" t="s">
        <v>128</v>
      </c>
      <c r="E221" s="216" t="s">
        <v>293</v>
      </c>
      <c r="F221" s="217" t="s">
        <v>294</v>
      </c>
      <c r="G221" s="218" t="s">
        <v>131</v>
      </c>
      <c r="H221" s="219">
        <v>1</v>
      </c>
      <c r="I221" s="220"/>
      <c r="J221" s="221"/>
      <c r="K221" s="222">
        <f>ROUND(P221*H221,2)</f>
        <v>0</v>
      </c>
      <c r="L221" s="217" t="s">
        <v>1</v>
      </c>
      <c r="M221" s="223"/>
      <c r="N221" s="224" t="s">
        <v>1</v>
      </c>
      <c r="O221" s="225" t="s">
        <v>38</v>
      </c>
      <c r="P221" s="226">
        <f>I221+J221</f>
        <v>0</v>
      </c>
      <c r="Q221" s="226">
        <f>ROUND(I221*H221,2)</f>
        <v>0</v>
      </c>
      <c r="R221" s="226">
        <f>ROUND(J221*H221,2)</f>
        <v>0</v>
      </c>
      <c r="S221" s="88"/>
      <c r="T221" s="227">
        <f>S221*H221</f>
        <v>0</v>
      </c>
      <c r="U221" s="227">
        <v>0</v>
      </c>
      <c r="V221" s="227">
        <f>U221*H221</f>
        <v>0</v>
      </c>
      <c r="W221" s="227">
        <v>0</v>
      </c>
      <c r="X221" s="228">
        <f>W221*H221</f>
        <v>0</v>
      </c>
      <c r="Y221" s="35"/>
      <c r="Z221" s="35"/>
      <c r="AA221" s="35"/>
      <c r="AB221" s="35"/>
      <c r="AC221" s="35"/>
      <c r="AD221" s="35"/>
      <c r="AE221" s="35"/>
      <c r="AR221" s="229" t="s">
        <v>132</v>
      </c>
      <c r="AT221" s="229" t="s">
        <v>128</v>
      </c>
      <c r="AU221" s="229" t="s">
        <v>84</v>
      </c>
      <c r="AY221" s="14" t="s">
        <v>125</v>
      </c>
      <c r="BE221" s="230">
        <f>IF(O221="základní",K221,0)</f>
        <v>0</v>
      </c>
      <c r="BF221" s="230">
        <f>IF(O221="snížená",K221,0)</f>
        <v>0</v>
      </c>
      <c r="BG221" s="230">
        <f>IF(O221="zákl. přenesená",K221,0)</f>
        <v>0</v>
      </c>
      <c r="BH221" s="230">
        <f>IF(O221="sníž. přenesená",K221,0)</f>
        <v>0</v>
      </c>
      <c r="BI221" s="230">
        <f>IF(O221="nulová",K221,0)</f>
        <v>0</v>
      </c>
      <c r="BJ221" s="14" t="s">
        <v>82</v>
      </c>
      <c r="BK221" s="230">
        <f>ROUND(P221*H221,2)</f>
        <v>0</v>
      </c>
      <c r="BL221" s="14" t="s">
        <v>133</v>
      </c>
      <c r="BM221" s="229" t="s">
        <v>295</v>
      </c>
    </row>
    <row r="222" s="2" customFormat="1">
      <c r="A222" s="35"/>
      <c r="B222" s="36"/>
      <c r="C222" s="37"/>
      <c r="D222" s="231" t="s">
        <v>134</v>
      </c>
      <c r="E222" s="37"/>
      <c r="F222" s="232" t="s">
        <v>294</v>
      </c>
      <c r="G222" s="37"/>
      <c r="H222" s="37"/>
      <c r="I222" s="233"/>
      <c r="J222" s="233"/>
      <c r="K222" s="37"/>
      <c r="L222" s="37"/>
      <c r="M222" s="41"/>
      <c r="N222" s="234"/>
      <c r="O222" s="235"/>
      <c r="P222" s="88"/>
      <c r="Q222" s="88"/>
      <c r="R222" s="88"/>
      <c r="S222" s="88"/>
      <c r="T222" s="88"/>
      <c r="U222" s="88"/>
      <c r="V222" s="88"/>
      <c r="W222" s="88"/>
      <c r="X222" s="89"/>
      <c r="Y222" s="35"/>
      <c r="Z222" s="35"/>
      <c r="AA222" s="35"/>
      <c r="AB222" s="35"/>
      <c r="AC222" s="35"/>
      <c r="AD222" s="35"/>
      <c r="AE222" s="35"/>
      <c r="AT222" s="14" t="s">
        <v>134</v>
      </c>
      <c r="AU222" s="14" t="s">
        <v>84</v>
      </c>
    </row>
    <row r="223" s="2" customFormat="1" ht="24.15" customHeight="1">
      <c r="A223" s="35"/>
      <c r="B223" s="36"/>
      <c r="C223" s="215" t="s">
        <v>296</v>
      </c>
      <c r="D223" s="215" t="s">
        <v>128</v>
      </c>
      <c r="E223" s="216" t="s">
        <v>297</v>
      </c>
      <c r="F223" s="217" t="s">
        <v>298</v>
      </c>
      <c r="G223" s="218" t="s">
        <v>131</v>
      </c>
      <c r="H223" s="219">
        <v>1</v>
      </c>
      <c r="I223" s="220"/>
      <c r="J223" s="221"/>
      <c r="K223" s="222">
        <f>ROUND(P223*H223,2)</f>
        <v>0</v>
      </c>
      <c r="L223" s="217" t="s">
        <v>1</v>
      </c>
      <c r="M223" s="223"/>
      <c r="N223" s="224" t="s">
        <v>1</v>
      </c>
      <c r="O223" s="225" t="s">
        <v>38</v>
      </c>
      <c r="P223" s="226">
        <f>I223+J223</f>
        <v>0</v>
      </c>
      <c r="Q223" s="226">
        <f>ROUND(I223*H223,2)</f>
        <v>0</v>
      </c>
      <c r="R223" s="226">
        <f>ROUND(J223*H223,2)</f>
        <v>0</v>
      </c>
      <c r="S223" s="88"/>
      <c r="T223" s="227">
        <f>S223*H223</f>
        <v>0</v>
      </c>
      <c r="U223" s="227">
        <v>0</v>
      </c>
      <c r="V223" s="227">
        <f>U223*H223</f>
        <v>0</v>
      </c>
      <c r="W223" s="227">
        <v>0</v>
      </c>
      <c r="X223" s="228">
        <f>W223*H223</f>
        <v>0</v>
      </c>
      <c r="Y223" s="35"/>
      <c r="Z223" s="35"/>
      <c r="AA223" s="35"/>
      <c r="AB223" s="35"/>
      <c r="AC223" s="35"/>
      <c r="AD223" s="35"/>
      <c r="AE223" s="35"/>
      <c r="AR223" s="229" t="s">
        <v>132</v>
      </c>
      <c r="AT223" s="229" t="s">
        <v>128</v>
      </c>
      <c r="AU223" s="229" t="s">
        <v>84</v>
      </c>
      <c r="AY223" s="14" t="s">
        <v>125</v>
      </c>
      <c r="BE223" s="230">
        <f>IF(O223="základní",K223,0)</f>
        <v>0</v>
      </c>
      <c r="BF223" s="230">
        <f>IF(O223="snížená",K223,0)</f>
        <v>0</v>
      </c>
      <c r="BG223" s="230">
        <f>IF(O223="zákl. přenesená",K223,0)</f>
        <v>0</v>
      </c>
      <c r="BH223" s="230">
        <f>IF(O223="sníž. přenesená",K223,0)</f>
        <v>0</v>
      </c>
      <c r="BI223" s="230">
        <f>IF(O223="nulová",K223,0)</f>
        <v>0</v>
      </c>
      <c r="BJ223" s="14" t="s">
        <v>82</v>
      </c>
      <c r="BK223" s="230">
        <f>ROUND(P223*H223,2)</f>
        <v>0</v>
      </c>
      <c r="BL223" s="14" t="s">
        <v>133</v>
      </c>
      <c r="BM223" s="229" t="s">
        <v>299</v>
      </c>
    </row>
    <row r="224" s="2" customFormat="1">
      <c r="A224" s="35"/>
      <c r="B224" s="36"/>
      <c r="C224" s="37"/>
      <c r="D224" s="231" t="s">
        <v>134</v>
      </c>
      <c r="E224" s="37"/>
      <c r="F224" s="232" t="s">
        <v>298</v>
      </c>
      <c r="G224" s="37"/>
      <c r="H224" s="37"/>
      <c r="I224" s="233"/>
      <c r="J224" s="233"/>
      <c r="K224" s="37"/>
      <c r="L224" s="37"/>
      <c r="M224" s="41"/>
      <c r="N224" s="234"/>
      <c r="O224" s="235"/>
      <c r="P224" s="88"/>
      <c r="Q224" s="88"/>
      <c r="R224" s="88"/>
      <c r="S224" s="88"/>
      <c r="T224" s="88"/>
      <c r="U224" s="88"/>
      <c r="V224" s="88"/>
      <c r="W224" s="88"/>
      <c r="X224" s="89"/>
      <c r="Y224" s="35"/>
      <c r="Z224" s="35"/>
      <c r="AA224" s="35"/>
      <c r="AB224" s="35"/>
      <c r="AC224" s="35"/>
      <c r="AD224" s="35"/>
      <c r="AE224" s="35"/>
      <c r="AT224" s="14" t="s">
        <v>134</v>
      </c>
      <c r="AU224" s="14" t="s">
        <v>84</v>
      </c>
    </row>
    <row r="225" s="2" customFormat="1" ht="24.15" customHeight="1">
      <c r="A225" s="35"/>
      <c r="B225" s="36"/>
      <c r="C225" s="215" t="s">
        <v>212</v>
      </c>
      <c r="D225" s="215" t="s">
        <v>128</v>
      </c>
      <c r="E225" s="216" t="s">
        <v>300</v>
      </c>
      <c r="F225" s="217" t="s">
        <v>301</v>
      </c>
      <c r="G225" s="218" t="s">
        <v>131</v>
      </c>
      <c r="H225" s="219">
        <v>2</v>
      </c>
      <c r="I225" s="220"/>
      <c r="J225" s="221"/>
      <c r="K225" s="222">
        <f>ROUND(P225*H225,2)</f>
        <v>0</v>
      </c>
      <c r="L225" s="217" t="s">
        <v>1</v>
      </c>
      <c r="M225" s="223"/>
      <c r="N225" s="224" t="s">
        <v>1</v>
      </c>
      <c r="O225" s="225" t="s">
        <v>38</v>
      </c>
      <c r="P225" s="226">
        <f>I225+J225</f>
        <v>0</v>
      </c>
      <c r="Q225" s="226">
        <f>ROUND(I225*H225,2)</f>
        <v>0</v>
      </c>
      <c r="R225" s="226">
        <f>ROUND(J225*H225,2)</f>
        <v>0</v>
      </c>
      <c r="S225" s="88"/>
      <c r="T225" s="227">
        <f>S225*H225</f>
        <v>0</v>
      </c>
      <c r="U225" s="227">
        <v>0</v>
      </c>
      <c r="V225" s="227">
        <f>U225*H225</f>
        <v>0</v>
      </c>
      <c r="W225" s="227">
        <v>0</v>
      </c>
      <c r="X225" s="228">
        <f>W225*H225</f>
        <v>0</v>
      </c>
      <c r="Y225" s="35"/>
      <c r="Z225" s="35"/>
      <c r="AA225" s="35"/>
      <c r="AB225" s="35"/>
      <c r="AC225" s="35"/>
      <c r="AD225" s="35"/>
      <c r="AE225" s="35"/>
      <c r="AR225" s="229" t="s">
        <v>132</v>
      </c>
      <c r="AT225" s="229" t="s">
        <v>128</v>
      </c>
      <c r="AU225" s="229" t="s">
        <v>84</v>
      </c>
      <c r="AY225" s="14" t="s">
        <v>125</v>
      </c>
      <c r="BE225" s="230">
        <f>IF(O225="základní",K225,0)</f>
        <v>0</v>
      </c>
      <c r="BF225" s="230">
        <f>IF(O225="snížená",K225,0)</f>
        <v>0</v>
      </c>
      <c r="BG225" s="230">
        <f>IF(O225="zákl. přenesená",K225,0)</f>
        <v>0</v>
      </c>
      <c r="BH225" s="230">
        <f>IF(O225="sníž. přenesená",K225,0)</f>
        <v>0</v>
      </c>
      <c r="BI225" s="230">
        <f>IF(O225="nulová",K225,0)</f>
        <v>0</v>
      </c>
      <c r="BJ225" s="14" t="s">
        <v>82</v>
      </c>
      <c r="BK225" s="230">
        <f>ROUND(P225*H225,2)</f>
        <v>0</v>
      </c>
      <c r="BL225" s="14" t="s">
        <v>133</v>
      </c>
      <c r="BM225" s="229" t="s">
        <v>302</v>
      </c>
    </row>
    <row r="226" s="2" customFormat="1">
      <c r="A226" s="35"/>
      <c r="B226" s="36"/>
      <c r="C226" s="37"/>
      <c r="D226" s="231" t="s">
        <v>134</v>
      </c>
      <c r="E226" s="37"/>
      <c r="F226" s="232" t="s">
        <v>301</v>
      </c>
      <c r="G226" s="37"/>
      <c r="H226" s="37"/>
      <c r="I226" s="233"/>
      <c r="J226" s="233"/>
      <c r="K226" s="37"/>
      <c r="L226" s="37"/>
      <c r="M226" s="41"/>
      <c r="N226" s="234"/>
      <c r="O226" s="235"/>
      <c r="P226" s="88"/>
      <c r="Q226" s="88"/>
      <c r="R226" s="88"/>
      <c r="S226" s="88"/>
      <c r="T226" s="88"/>
      <c r="U226" s="88"/>
      <c r="V226" s="88"/>
      <c r="W226" s="88"/>
      <c r="X226" s="89"/>
      <c r="Y226" s="35"/>
      <c r="Z226" s="35"/>
      <c r="AA226" s="35"/>
      <c r="AB226" s="35"/>
      <c r="AC226" s="35"/>
      <c r="AD226" s="35"/>
      <c r="AE226" s="35"/>
      <c r="AT226" s="14" t="s">
        <v>134</v>
      </c>
      <c r="AU226" s="14" t="s">
        <v>84</v>
      </c>
    </row>
    <row r="227" s="2" customFormat="1" ht="24.15" customHeight="1">
      <c r="A227" s="35"/>
      <c r="B227" s="36"/>
      <c r="C227" s="215" t="s">
        <v>303</v>
      </c>
      <c r="D227" s="215" t="s">
        <v>128</v>
      </c>
      <c r="E227" s="216" t="s">
        <v>304</v>
      </c>
      <c r="F227" s="217" t="s">
        <v>305</v>
      </c>
      <c r="G227" s="218" t="s">
        <v>131</v>
      </c>
      <c r="H227" s="219">
        <v>1</v>
      </c>
      <c r="I227" s="220"/>
      <c r="J227" s="221"/>
      <c r="K227" s="222">
        <f>ROUND(P227*H227,2)</f>
        <v>0</v>
      </c>
      <c r="L227" s="217" t="s">
        <v>1</v>
      </c>
      <c r="M227" s="223"/>
      <c r="N227" s="224" t="s">
        <v>1</v>
      </c>
      <c r="O227" s="225" t="s">
        <v>38</v>
      </c>
      <c r="P227" s="226">
        <f>I227+J227</f>
        <v>0</v>
      </c>
      <c r="Q227" s="226">
        <f>ROUND(I227*H227,2)</f>
        <v>0</v>
      </c>
      <c r="R227" s="226">
        <f>ROUND(J227*H227,2)</f>
        <v>0</v>
      </c>
      <c r="S227" s="88"/>
      <c r="T227" s="227">
        <f>S227*H227</f>
        <v>0</v>
      </c>
      <c r="U227" s="227">
        <v>0</v>
      </c>
      <c r="V227" s="227">
        <f>U227*H227</f>
        <v>0</v>
      </c>
      <c r="W227" s="227">
        <v>0</v>
      </c>
      <c r="X227" s="228">
        <f>W227*H227</f>
        <v>0</v>
      </c>
      <c r="Y227" s="35"/>
      <c r="Z227" s="35"/>
      <c r="AA227" s="35"/>
      <c r="AB227" s="35"/>
      <c r="AC227" s="35"/>
      <c r="AD227" s="35"/>
      <c r="AE227" s="35"/>
      <c r="AR227" s="229" t="s">
        <v>132</v>
      </c>
      <c r="AT227" s="229" t="s">
        <v>128</v>
      </c>
      <c r="AU227" s="229" t="s">
        <v>84</v>
      </c>
      <c r="AY227" s="14" t="s">
        <v>125</v>
      </c>
      <c r="BE227" s="230">
        <f>IF(O227="základní",K227,0)</f>
        <v>0</v>
      </c>
      <c r="BF227" s="230">
        <f>IF(O227="snížená",K227,0)</f>
        <v>0</v>
      </c>
      <c r="BG227" s="230">
        <f>IF(O227="zákl. přenesená",K227,0)</f>
        <v>0</v>
      </c>
      <c r="BH227" s="230">
        <f>IF(O227="sníž. přenesená",K227,0)</f>
        <v>0</v>
      </c>
      <c r="BI227" s="230">
        <f>IF(O227="nulová",K227,0)</f>
        <v>0</v>
      </c>
      <c r="BJ227" s="14" t="s">
        <v>82</v>
      </c>
      <c r="BK227" s="230">
        <f>ROUND(P227*H227,2)</f>
        <v>0</v>
      </c>
      <c r="BL227" s="14" t="s">
        <v>133</v>
      </c>
      <c r="BM227" s="229" t="s">
        <v>306</v>
      </c>
    </row>
    <row r="228" s="2" customFormat="1">
      <c r="A228" s="35"/>
      <c r="B228" s="36"/>
      <c r="C228" s="37"/>
      <c r="D228" s="231" t="s">
        <v>134</v>
      </c>
      <c r="E228" s="37"/>
      <c r="F228" s="232" t="s">
        <v>305</v>
      </c>
      <c r="G228" s="37"/>
      <c r="H228" s="37"/>
      <c r="I228" s="233"/>
      <c r="J228" s="233"/>
      <c r="K228" s="37"/>
      <c r="L228" s="37"/>
      <c r="M228" s="41"/>
      <c r="N228" s="234"/>
      <c r="O228" s="235"/>
      <c r="P228" s="88"/>
      <c r="Q228" s="88"/>
      <c r="R228" s="88"/>
      <c r="S228" s="88"/>
      <c r="T228" s="88"/>
      <c r="U228" s="88"/>
      <c r="V228" s="88"/>
      <c r="W228" s="88"/>
      <c r="X228" s="89"/>
      <c r="Y228" s="35"/>
      <c r="Z228" s="35"/>
      <c r="AA228" s="35"/>
      <c r="AB228" s="35"/>
      <c r="AC228" s="35"/>
      <c r="AD228" s="35"/>
      <c r="AE228" s="35"/>
      <c r="AT228" s="14" t="s">
        <v>134</v>
      </c>
      <c r="AU228" s="14" t="s">
        <v>84</v>
      </c>
    </row>
    <row r="229" s="12" customFormat="1" ht="22.8" customHeight="1">
      <c r="A229" s="12"/>
      <c r="B229" s="199"/>
      <c r="C229" s="200"/>
      <c r="D229" s="201" t="s">
        <v>74</v>
      </c>
      <c r="E229" s="213" t="s">
        <v>307</v>
      </c>
      <c r="F229" s="213" t="s">
        <v>308</v>
      </c>
      <c r="G229" s="200"/>
      <c r="H229" s="200"/>
      <c r="I229" s="203"/>
      <c r="J229" s="203"/>
      <c r="K229" s="214">
        <f>BK229</f>
        <v>0</v>
      </c>
      <c r="L229" s="200"/>
      <c r="M229" s="204"/>
      <c r="N229" s="205"/>
      <c r="O229" s="206"/>
      <c r="P229" s="206"/>
      <c r="Q229" s="207">
        <f>SUM(Q230:Q275)</f>
        <v>0</v>
      </c>
      <c r="R229" s="207">
        <f>SUM(R230:R275)</f>
        <v>0</v>
      </c>
      <c r="S229" s="206"/>
      <c r="T229" s="208">
        <f>SUM(T230:T275)</f>
        <v>0</v>
      </c>
      <c r="U229" s="206"/>
      <c r="V229" s="208">
        <f>SUM(V230:V275)</f>
        <v>0</v>
      </c>
      <c r="W229" s="206"/>
      <c r="X229" s="209">
        <f>SUM(X230:X275)</f>
        <v>0</v>
      </c>
      <c r="Y229" s="12"/>
      <c r="Z229" s="12"/>
      <c r="AA229" s="12"/>
      <c r="AB229" s="12"/>
      <c r="AC229" s="12"/>
      <c r="AD229" s="12"/>
      <c r="AE229" s="12"/>
      <c r="AR229" s="210" t="s">
        <v>82</v>
      </c>
      <c r="AT229" s="211" t="s">
        <v>74</v>
      </c>
      <c r="AU229" s="211" t="s">
        <v>82</v>
      </c>
      <c r="AY229" s="210" t="s">
        <v>125</v>
      </c>
      <c r="BK229" s="212">
        <f>SUM(BK230:BK275)</f>
        <v>0</v>
      </c>
    </row>
    <row r="230" s="2" customFormat="1" ht="16.5" customHeight="1">
      <c r="A230" s="35"/>
      <c r="B230" s="36"/>
      <c r="C230" s="215" t="s">
        <v>216</v>
      </c>
      <c r="D230" s="215" t="s">
        <v>128</v>
      </c>
      <c r="E230" s="216" t="s">
        <v>309</v>
      </c>
      <c r="F230" s="217" t="s">
        <v>310</v>
      </c>
      <c r="G230" s="218" t="s">
        <v>246</v>
      </c>
      <c r="H230" s="219">
        <v>352</v>
      </c>
      <c r="I230" s="220"/>
      <c r="J230" s="221"/>
      <c r="K230" s="222">
        <f>ROUND(P230*H230,2)</f>
        <v>0</v>
      </c>
      <c r="L230" s="217" t="s">
        <v>1</v>
      </c>
      <c r="M230" s="223"/>
      <c r="N230" s="224" t="s">
        <v>1</v>
      </c>
      <c r="O230" s="225" t="s">
        <v>38</v>
      </c>
      <c r="P230" s="226">
        <f>I230+J230</f>
        <v>0</v>
      </c>
      <c r="Q230" s="226">
        <f>ROUND(I230*H230,2)</f>
        <v>0</v>
      </c>
      <c r="R230" s="226">
        <f>ROUND(J230*H230,2)</f>
        <v>0</v>
      </c>
      <c r="S230" s="88"/>
      <c r="T230" s="227">
        <f>S230*H230</f>
        <v>0</v>
      </c>
      <c r="U230" s="227">
        <v>0</v>
      </c>
      <c r="V230" s="227">
        <f>U230*H230</f>
        <v>0</v>
      </c>
      <c r="W230" s="227">
        <v>0</v>
      </c>
      <c r="X230" s="228">
        <f>W230*H230</f>
        <v>0</v>
      </c>
      <c r="Y230" s="35"/>
      <c r="Z230" s="35"/>
      <c r="AA230" s="35"/>
      <c r="AB230" s="35"/>
      <c r="AC230" s="35"/>
      <c r="AD230" s="35"/>
      <c r="AE230" s="35"/>
      <c r="AR230" s="229" t="s">
        <v>132</v>
      </c>
      <c r="AT230" s="229" t="s">
        <v>128</v>
      </c>
      <c r="AU230" s="229" t="s">
        <v>84</v>
      </c>
      <c r="AY230" s="14" t="s">
        <v>125</v>
      </c>
      <c r="BE230" s="230">
        <f>IF(O230="základní",K230,0)</f>
        <v>0</v>
      </c>
      <c r="BF230" s="230">
        <f>IF(O230="snížená",K230,0)</f>
        <v>0</v>
      </c>
      <c r="BG230" s="230">
        <f>IF(O230="zákl. přenesená",K230,0)</f>
        <v>0</v>
      </c>
      <c r="BH230" s="230">
        <f>IF(O230="sníž. přenesená",K230,0)</f>
        <v>0</v>
      </c>
      <c r="BI230" s="230">
        <f>IF(O230="nulová",K230,0)</f>
        <v>0</v>
      </c>
      <c r="BJ230" s="14" t="s">
        <v>82</v>
      </c>
      <c r="BK230" s="230">
        <f>ROUND(P230*H230,2)</f>
        <v>0</v>
      </c>
      <c r="BL230" s="14" t="s">
        <v>133</v>
      </c>
      <c r="BM230" s="229" t="s">
        <v>311</v>
      </c>
    </row>
    <row r="231" s="2" customFormat="1">
      <c r="A231" s="35"/>
      <c r="B231" s="36"/>
      <c r="C231" s="37"/>
      <c r="D231" s="231" t="s">
        <v>134</v>
      </c>
      <c r="E231" s="37"/>
      <c r="F231" s="232" t="s">
        <v>310</v>
      </c>
      <c r="G231" s="37"/>
      <c r="H231" s="37"/>
      <c r="I231" s="233"/>
      <c r="J231" s="233"/>
      <c r="K231" s="37"/>
      <c r="L231" s="37"/>
      <c r="M231" s="41"/>
      <c r="N231" s="234"/>
      <c r="O231" s="235"/>
      <c r="P231" s="88"/>
      <c r="Q231" s="88"/>
      <c r="R231" s="88"/>
      <c r="S231" s="88"/>
      <c r="T231" s="88"/>
      <c r="U231" s="88"/>
      <c r="V231" s="88"/>
      <c r="W231" s="88"/>
      <c r="X231" s="89"/>
      <c r="Y231" s="35"/>
      <c r="Z231" s="35"/>
      <c r="AA231" s="35"/>
      <c r="AB231" s="35"/>
      <c r="AC231" s="35"/>
      <c r="AD231" s="35"/>
      <c r="AE231" s="35"/>
      <c r="AT231" s="14" t="s">
        <v>134</v>
      </c>
      <c r="AU231" s="14" t="s">
        <v>84</v>
      </c>
    </row>
    <row r="232" s="2" customFormat="1" ht="16.5" customHeight="1">
      <c r="A232" s="35"/>
      <c r="B232" s="36"/>
      <c r="C232" s="215" t="s">
        <v>312</v>
      </c>
      <c r="D232" s="215" t="s">
        <v>128</v>
      </c>
      <c r="E232" s="216" t="s">
        <v>313</v>
      </c>
      <c r="F232" s="217" t="s">
        <v>314</v>
      </c>
      <c r="G232" s="218" t="s">
        <v>246</v>
      </c>
      <c r="H232" s="219">
        <v>1091</v>
      </c>
      <c r="I232" s="220"/>
      <c r="J232" s="221"/>
      <c r="K232" s="222">
        <f>ROUND(P232*H232,2)</f>
        <v>0</v>
      </c>
      <c r="L232" s="217" t="s">
        <v>1</v>
      </c>
      <c r="M232" s="223"/>
      <c r="N232" s="224" t="s">
        <v>1</v>
      </c>
      <c r="O232" s="225" t="s">
        <v>38</v>
      </c>
      <c r="P232" s="226">
        <f>I232+J232</f>
        <v>0</v>
      </c>
      <c r="Q232" s="226">
        <f>ROUND(I232*H232,2)</f>
        <v>0</v>
      </c>
      <c r="R232" s="226">
        <f>ROUND(J232*H232,2)</f>
        <v>0</v>
      </c>
      <c r="S232" s="88"/>
      <c r="T232" s="227">
        <f>S232*H232</f>
        <v>0</v>
      </c>
      <c r="U232" s="227">
        <v>0</v>
      </c>
      <c r="V232" s="227">
        <f>U232*H232</f>
        <v>0</v>
      </c>
      <c r="W232" s="227">
        <v>0</v>
      </c>
      <c r="X232" s="228">
        <f>W232*H232</f>
        <v>0</v>
      </c>
      <c r="Y232" s="35"/>
      <c r="Z232" s="35"/>
      <c r="AA232" s="35"/>
      <c r="AB232" s="35"/>
      <c r="AC232" s="35"/>
      <c r="AD232" s="35"/>
      <c r="AE232" s="35"/>
      <c r="AR232" s="229" t="s">
        <v>132</v>
      </c>
      <c r="AT232" s="229" t="s">
        <v>128</v>
      </c>
      <c r="AU232" s="229" t="s">
        <v>84</v>
      </c>
      <c r="AY232" s="14" t="s">
        <v>125</v>
      </c>
      <c r="BE232" s="230">
        <f>IF(O232="základní",K232,0)</f>
        <v>0</v>
      </c>
      <c r="BF232" s="230">
        <f>IF(O232="snížená",K232,0)</f>
        <v>0</v>
      </c>
      <c r="BG232" s="230">
        <f>IF(O232="zákl. přenesená",K232,0)</f>
        <v>0</v>
      </c>
      <c r="BH232" s="230">
        <f>IF(O232="sníž. přenesená",K232,0)</f>
        <v>0</v>
      </c>
      <c r="BI232" s="230">
        <f>IF(O232="nulová",K232,0)</f>
        <v>0</v>
      </c>
      <c r="BJ232" s="14" t="s">
        <v>82</v>
      </c>
      <c r="BK232" s="230">
        <f>ROUND(P232*H232,2)</f>
        <v>0</v>
      </c>
      <c r="BL232" s="14" t="s">
        <v>133</v>
      </c>
      <c r="BM232" s="229" t="s">
        <v>315</v>
      </c>
    </row>
    <row r="233" s="2" customFormat="1">
      <c r="A233" s="35"/>
      <c r="B233" s="36"/>
      <c r="C233" s="37"/>
      <c r="D233" s="231" t="s">
        <v>134</v>
      </c>
      <c r="E233" s="37"/>
      <c r="F233" s="232" t="s">
        <v>314</v>
      </c>
      <c r="G233" s="37"/>
      <c r="H233" s="37"/>
      <c r="I233" s="233"/>
      <c r="J233" s="233"/>
      <c r="K233" s="37"/>
      <c r="L233" s="37"/>
      <c r="M233" s="41"/>
      <c r="N233" s="234"/>
      <c r="O233" s="235"/>
      <c r="P233" s="88"/>
      <c r="Q233" s="88"/>
      <c r="R233" s="88"/>
      <c r="S233" s="88"/>
      <c r="T233" s="88"/>
      <c r="U233" s="88"/>
      <c r="V233" s="88"/>
      <c r="W233" s="88"/>
      <c r="X233" s="89"/>
      <c r="Y233" s="35"/>
      <c r="Z233" s="35"/>
      <c r="AA233" s="35"/>
      <c r="AB233" s="35"/>
      <c r="AC233" s="35"/>
      <c r="AD233" s="35"/>
      <c r="AE233" s="35"/>
      <c r="AT233" s="14" t="s">
        <v>134</v>
      </c>
      <c r="AU233" s="14" t="s">
        <v>84</v>
      </c>
    </row>
    <row r="234" s="2" customFormat="1" ht="16.5" customHeight="1">
      <c r="A234" s="35"/>
      <c r="B234" s="36"/>
      <c r="C234" s="215" t="s">
        <v>221</v>
      </c>
      <c r="D234" s="215" t="s">
        <v>128</v>
      </c>
      <c r="E234" s="216" t="s">
        <v>316</v>
      </c>
      <c r="F234" s="217" t="s">
        <v>317</v>
      </c>
      <c r="G234" s="218" t="s">
        <v>246</v>
      </c>
      <c r="H234" s="219">
        <v>64</v>
      </c>
      <c r="I234" s="220"/>
      <c r="J234" s="221"/>
      <c r="K234" s="222">
        <f>ROUND(P234*H234,2)</f>
        <v>0</v>
      </c>
      <c r="L234" s="217" t="s">
        <v>1</v>
      </c>
      <c r="M234" s="223"/>
      <c r="N234" s="224" t="s">
        <v>1</v>
      </c>
      <c r="O234" s="225" t="s">
        <v>38</v>
      </c>
      <c r="P234" s="226">
        <f>I234+J234</f>
        <v>0</v>
      </c>
      <c r="Q234" s="226">
        <f>ROUND(I234*H234,2)</f>
        <v>0</v>
      </c>
      <c r="R234" s="226">
        <f>ROUND(J234*H234,2)</f>
        <v>0</v>
      </c>
      <c r="S234" s="88"/>
      <c r="T234" s="227">
        <f>S234*H234</f>
        <v>0</v>
      </c>
      <c r="U234" s="227">
        <v>0</v>
      </c>
      <c r="V234" s="227">
        <f>U234*H234</f>
        <v>0</v>
      </c>
      <c r="W234" s="227">
        <v>0</v>
      </c>
      <c r="X234" s="228">
        <f>W234*H234</f>
        <v>0</v>
      </c>
      <c r="Y234" s="35"/>
      <c r="Z234" s="35"/>
      <c r="AA234" s="35"/>
      <c r="AB234" s="35"/>
      <c r="AC234" s="35"/>
      <c r="AD234" s="35"/>
      <c r="AE234" s="35"/>
      <c r="AR234" s="229" t="s">
        <v>132</v>
      </c>
      <c r="AT234" s="229" t="s">
        <v>128</v>
      </c>
      <c r="AU234" s="229" t="s">
        <v>84</v>
      </c>
      <c r="AY234" s="14" t="s">
        <v>125</v>
      </c>
      <c r="BE234" s="230">
        <f>IF(O234="základní",K234,0)</f>
        <v>0</v>
      </c>
      <c r="BF234" s="230">
        <f>IF(O234="snížená",K234,0)</f>
        <v>0</v>
      </c>
      <c r="BG234" s="230">
        <f>IF(O234="zákl. přenesená",K234,0)</f>
        <v>0</v>
      </c>
      <c r="BH234" s="230">
        <f>IF(O234="sníž. přenesená",K234,0)</f>
        <v>0</v>
      </c>
      <c r="BI234" s="230">
        <f>IF(O234="nulová",K234,0)</f>
        <v>0</v>
      </c>
      <c r="BJ234" s="14" t="s">
        <v>82</v>
      </c>
      <c r="BK234" s="230">
        <f>ROUND(P234*H234,2)</f>
        <v>0</v>
      </c>
      <c r="BL234" s="14" t="s">
        <v>133</v>
      </c>
      <c r="BM234" s="229" t="s">
        <v>318</v>
      </c>
    </row>
    <row r="235" s="2" customFormat="1">
      <c r="A235" s="35"/>
      <c r="B235" s="36"/>
      <c r="C235" s="37"/>
      <c r="D235" s="231" t="s">
        <v>134</v>
      </c>
      <c r="E235" s="37"/>
      <c r="F235" s="232" t="s">
        <v>317</v>
      </c>
      <c r="G235" s="37"/>
      <c r="H235" s="37"/>
      <c r="I235" s="233"/>
      <c r="J235" s="233"/>
      <c r="K235" s="37"/>
      <c r="L235" s="37"/>
      <c r="M235" s="41"/>
      <c r="N235" s="234"/>
      <c r="O235" s="235"/>
      <c r="P235" s="88"/>
      <c r="Q235" s="88"/>
      <c r="R235" s="88"/>
      <c r="S235" s="88"/>
      <c r="T235" s="88"/>
      <c r="U235" s="88"/>
      <c r="V235" s="88"/>
      <c r="W235" s="88"/>
      <c r="X235" s="89"/>
      <c r="Y235" s="35"/>
      <c r="Z235" s="35"/>
      <c r="AA235" s="35"/>
      <c r="AB235" s="35"/>
      <c r="AC235" s="35"/>
      <c r="AD235" s="35"/>
      <c r="AE235" s="35"/>
      <c r="AT235" s="14" t="s">
        <v>134</v>
      </c>
      <c r="AU235" s="14" t="s">
        <v>84</v>
      </c>
    </row>
    <row r="236" s="2" customFormat="1" ht="16.5" customHeight="1">
      <c r="A236" s="35"/>
      <c r="B236" s="36"/>
      <c r="C236" s="215" t="s">
        <v>319</v>
      </c>
      <c r="D236" s="215" t="s">
        <v>128</v>
      </c>
      <c r="E236" s="216" t="s">
        <v>320</v>
      </c>
      <c r="F236" s="217" t="s">
        <v>321</v>
      </c>
      <c r="G236" s="218" t="s">
        <v>246</v>
      </c>
      <c r="H236" s="219">
        <v>1594</v>
      </c>
      <c r="I236" s="220"/>
      <c r="J236" s="221"/>
      <c r="K236" s="222">
        <f>ROUND(P236*H236,2)</f>
        <v>0</v>
      </c>
      <c r="L236" s="217" t="s">
        <v>1</v>
      </c>
      <c r="M236" s="223"/>
      <c r="N236" s="224" t="s">
        <v>1</v>
      </c>
      <c r="O236" s="225" t="s">
        <v>38</v>
      </c>
      <c r="P236" s="226">
        <f>I236+J236</f>
        <v>0</v>
      </c>
      <c r="Q236" s="226">
        <f>ROUND(I236*H236,2)</f>
        <v>0</v>
      </c>
      <c r="R236" s="226">
        <f>ROUND(J236*H236,2)</f>
        <v>0</v>
      </c>
      <c r="S236" s="88"/>
      <c r="T236" s="227">
        <f>S236*H236</f>
        <v>0</v>
      </c>
      <c r="U236" s="227">
        <v>0</v>
      </c>
      <c r="V236" s="227">
        <f>U236*H236</f>
        <v>0</v>
      </c>
      <c r="W236" s="227">
        <v>0</v>
      </c>
      <c r="X236" s="228">
        <f>W236*H236</f>
        <v>0</v>
      </c>
      <c r="Y236" s="35"/>
      <c r="Z236" s="35"/>
      <c r="AA236" s="35"/>
      <c r="AB236" s="35"/>
      <c r="AC236" s="35"/>
      <c r="AD236" s="35"/>
      <c r="AE236" s="35"/>
      <c r="AR236" s="229" t="s">
        <v>132</v>
      </c>
      <c r="AT236" s="229" t="s">
        <v>128</v>
      </c>
      <c r="AU236" s="229" t="s">
        <v>84</v>
      </c>
      <c r="AY236" s="14" t="s">
        <v>125</v>
      </c>
      <c r="BE236" s="230">
        <f>IF(O236="základní",K236,0)</f>
        <v>0</v>
      </c>
      <c r="BF236" s="230">
        <f>IF(O236="snížená",K236,0)</f>
        <v>0</v>
      </c>
      <c r="BG236" s="230">
        <f>IF(O236="zákl. přenesená",K236,0)</f>
        <v>0</v>
      </c>
      <c r="BH236" s="230">
        <f>IF(O236="sníž. přenesená",K236,0)</f>
        <v>0</v>
      </c>
      <c r="BI236" s="230">
        <f>IF(O236="nulová",K236,0)</f>
        <v>0</v>
      </c>
      <c r="BJ236" s="14" t="s">
        <v>82</v>
      </c>
      <c r="BK236" s="230">
        <f>ROUND(P236*H236,2)</f>
        <v>0</v>
      </c>
      <c r="BL236" s="14" t="s">
        <v>133</v>
      </c>
      <c r="BM236" s="229" t="s">
        <v>322</v>
      </c>
    </row>
    <row r="237" s="2" customFormat="1">
      <c r="A237" s="35"/>
      <c r="B237" s="36"/>
      <c r="C237" s="37"/>
      <c r="D237" s="231" t="s">
        <v>134</v>
      </c>
      <c r="E237" s="37"/>
      <c r="F237" s="232" t="s">
        <v>321</v>
      </c>
      <c r="G237" s="37"/>
      <c r="H237" s="37"/>
      <c r="I237" s="233"/>
      <c r="J237" s="233"/>
      <c r="K237" s="37"/>
      <c r="L237" s="37"/>
      <c r="M237" s="41"/>
      <c r="N237" s="234"/>
      <c r="O237" s="235"/>
      <c r="P237" s="88"/>
      <c r="Q237" s="88"/>
      <c r="R237" s="88"/>
      <c r="S237" s="88"/>
      <c r="T237" s="88"/>
      <c r="U237" s="88"/>
      <c r="V237" s="88"/>
      <c r="W237" s="88"/>
      <c r="X237" s="89"/>
      <c r="Y237" s="35"/>
      <c r="Z237" s="35"/>
      <c r="AA237" s="35"/>
      <c r="AB237" s="35"/>
      <c r="AC237" s="35"/>
      <c r="AD237" s="35"/>
      <c r="AE237" s="35"/>
      <c r="AT237" s="14" t="s">
        <v>134</v>
      </c>
      <c r="AU237" s="14" t="s">
        <v>84</v>
      </c>
    </row>
    <row r="238" s="2" customFormat="1" ht="16.5" customHeight="1">
      <c r="A238" s="35"/>
      <c r="B238" s="36"/>
      <c r="C238" s="215" t="s">
        <v>225</v>
      </c>
      <c r="D238" s="215" t="s">
        <v>128</v>
      </c>
      <c r="E238" s="216" t="s">
        <v>323</v>
      </c>
      <c r="F238" s="217" t="s">
        <v>324</v>
      </c>
      <c r="G238" s="218" t="s">
        <v>246</v>
      </c>
      <c r="H238" s="219">
        <v>21</v>
      </c>
      <c r="I238" s="220"/>
      <c r="J238" s="221"/>
      <c r="K238" s="222">
        <f>ROUND(P238*H238,2)</f>
        <v>0</v>
      </c>
      <c r="L238" s="217" t="s">
        <v>1</v>
      </c>
      <c r="M238" s="223"/>
      <c r="N238" s="224" t="s">
        <v>1</v>
      </c>
      <c r="O238" s="225" t="s">
        <v>38</v>
      </c>
      <c r="P238" s="226">
        <f>I238+J238</f>
        <v>0</v>
      </c>
      <c r="Q238" s="226">
        <f>ROUND(I238*H238,2)</f>
        <v>0</v>
      </c>
      <c r="R238" s="226">
        <f>ROUND(J238*H238,2)</f>
        <v>0</v>
      </c>
      <c r="S238" s="88"/>
      <c r="T238" s="227">
        <f>S238*H238</f>
        <v>0</v>
      </c>
      <c r="U238" s="227">
        <v>0</v>
      </c>
      <c r="V238" s="227">
        <f>U238*H238</f>
        <v>0</v>
      </c>
      <c r="W238" s="227">
        <v>0</v>
      </c>
      <c r="X238" s="228">
        <f>W238*H238</f>
        <v>0</v>
      </c>
      <c r="Y238" s="35"/>
      <c r="Z238" s="35"/>
      <c r="AA238" s="35"/>
      <c r="AB238" s="35"/>
      <c r="AC238" s="35"/>
      <c r="AD238" s="35"/>
      <c r="AE238" s="35"/>
      <c r="AR238" s="229" t="s">
        <v>132</v>
      </c>
      <c r="AT238" s="229" t="s">
        <v>128</v>
      </c>
      <c r="AU238" s="229" t="s">
        <v>84</v>
      </c>
      <c r="AY238" s="14" t="s">
        <v>125</v>
      </c>
      <c r="BE238" s="230">
        <f>IF(O238="základní",K238,0)</f>
        <v>0</v>
      </c>
      <c r="BF238" s="230">
        <f>IF(O238="snížená",K238,0)</f>
        <v>0</v>
      </c>
      <c r="BG238" s="230">
        <f>IF(O238="zákl. přenesená",K238,0)</f>
        <v>0</v>
      </c>
      <c r="BH238" s="230">
        <f>IF(O238="sníž. přenesená",K238,0)</f>
        <v>0</v>
      </c>
      <c r="BI238" s="230">
        <f>IF(O238="nulová",K238,0)</f>
        <v>0</v>
      </c>
      <c r="BJ238" s="14" t="s">
        <v>82</v>
      </c>
      <c r="BK238" s="230">
        <f>ROUND(P238*H238,2)</f>
        <v>0</v>
      </c>
      <c r="BL238" s="14" t="s">
        <v>133</v>
      </c>
      <c r="BM238" s="229" t="s">
        <v>325</v>
      </c>
    </row>
    <row r="239" s="2" customFormat="1">
      <c r="A239" s="35"/>
      <c r="B239" s="36"/>
      <c r="C239" s="37"/>
      <c r="D239" s="231" t="s">
        <v>134</v>
      </c>
      <c r="E239" s="37"/>
      <c r="F239" s="232" t="s">
        <v>324</v>
      </c>
      <c r="G239" s="37"/>
      <c r="H239" s="37"/>
      <c r="I239" s="233"/>
      <c r="J239" s="233"/>
      <c r="K239" s="37"/>
      <c r="L239" s="37"/>
      <c r="M239" s="41"/>
      <c r="N239" s="234"/>
      <c r="O239" s="235"/>
      <c r="P239" s="88"/>
      <c r="Q239" s="88"/>
      <c r="R239" s="88"/>
      <c r="S239" s="88"/>
      <c r="T239" s="88"/>
      <c r="U239" s="88"/>
      <c r="V239" s="88"/>
      <c r="W239" s="88"/>
      <c r="X239" s="89"/>
      <c r="Y239" s="35"/>
      <c r="Z239" s="35"/>
      <c r="AA239" s="35"/>
      <c r="AB239" s="35"/>
      <c r="AC239" s="35"/>
      <c r="AD239" s="35"/>
      <c r="AE239" s="35"/>
      <c r="AT239" s="14" t="s">
        <v>134</v>
      </c>
      <c r="AU239" s="14" t="s">
        <v>84</v>
      </c>
    </row>
    <row r="240" s="2" customFormat="1" ht="16.5" customHeight="1">
      <c r="A240" s="35"/>
      <c r="B240" s="36"/>
      <c r="C240" s="215" t="s">
        <v>326</v>
      </c>
      <c r="D240" s="215" t="s">
        <v>128</v>
      </c>
      <c r="E240" s="216" t="s">
        <v>327</v>
      </c>
      <c r="F240" s="217" t="s">
        <v>328</v>
      </c>
      <c r="G240" s="218" t="s">
        <v>246</v>
      </c>
      <c r="H240" s="219">
        <v>361</v>
      </c>
      <c r="I240" s="220"/>
      <c r="J240" s="221"/>
      <c r="K240" s="222">
        <f>ROUND(P240*H240,2)</f>
        <v>0</v>
      </c>
      <c r="L240" s="217" t="s">
        <v>1</v>
      </c>
      <c r="M240" s="223"/>
      <c r="N240" s="224" t="s">
        <v>1</v>
      </c>
      <c r="O240" s="225" t="s">
        <v>38</v>
      </c>
      <c r="P240" s="226">
        <f>I240+J240</f>
        <v>0</v>
      </c>
      <c r="Q240" s="226">
        <f>ROUND(I240*H240,2)</f>
        <v>0</v>
      </c>
      <c r="R240" s="226">
        <f>ROUND(J240*H240,2)</f>
        <v>0</v>
      </c>
      <c r="S240" s="88"/>
      <c r="T240" s="227">
        <f>S240*H240</f>
        <v>0</v>
      </c>
      <c r="U240" s="227">
        <v>0</v>
      </c>
      <c r="V240" s="227">
        <f>U240*H240</f>
        <v>0</v>
      </c>
      <c r="W240" s="227">
        <v>0</v>
      </c>
      <c r="X240" s="228">
        <f>W240*H240</f>
        <v>0</v>
      </c>
      <c r="Y240" s="35"/>
      <c r="Z240" s="35"/>
      <c r="AA240" s="35"/>
      <c r="AB240" s="35"/>
      <c r="AC240" s="35"/>
      <c r="AD240" s="35"/>
      <c r="AE240" s="35"/>
      <c r="AR240" s="229" t="s">
        <v>132</v>
      </c>
      <c r="AT240" s="229" t="s">
        <v>128</v>
      </c>
      <c r="AU240" s="229" t="s">
        <v>84</v>
      </c>
      <c r="AY240" s="14" t="s">
        <v>125</v>
      </c>
      <c r="BE240" s="230">
        <f>IF(O240="základní",K240,0)</f>
        <v>0</v>
      </c>
      <c r="BF240" s="230">
        <f>IF(O240="snížená",K240,0)</f>
        <v>0</v>
      </c>
      <c r="BG240" s="230">
        <f>IF(O240="zákl. přenesená",K240,0)</f>
        <v>0</v>
      </c>
      <c r="BH240" s="230">
        <f>IF(O240="sníž. přenesená",K240,0)</f>
        <v>0</v>
      </c>
      <c r="BI240" s="230">
        <f>IF(O240="nulová",K240,0)</f>
        <v>0</v>
      </c>
      <c r="BJ240" s="14" t="s">
        <v>82</v>
      </c>
      <c r="BK240" s="230">
        <f>ROUND(P240*H240,2)</f>
        <v>0</v>
      </c>
      <c r="BL240" s="14" t="s">
        <v>133</v>
      </c>
      <c r="BM240" s="229" t="s">
        <v>329</v>
      </c>
    </row>
    <row r="241" s="2" customFormat="1">
      <c r="A241" s="35"/>
      <c r="B241" s="36"/>
      <c r="C241" s="37"/>
      <c r="D241" s="231" t="s">
        <v>134</v>
      </c>
      <c r="E241" s="37"/>
      <c r="F241" s="232" t="s">
        <v>328</v>
      </c>
      <c r="G241" s="37"/>
      <c r="H241" s="37"/>
      <c r="I241" s="233"/>
      <c r="J241" s="233"/>
      <c r="K241" s="37"/>
      <c r="L241" s="37"/>
      <c r="M241" s="41"/>
      <c r="N241" s="234"/>
      <c r="O241" s="235"/>
      <c r="P241" s="88"/>
      <c r="Q241" s="88"/>
      <c r="R241" s="88"/>
      <c r="S241" s="88"/>
      <c r="T241" s="88"/>
      <c r="U241" s="88"/>
      <c r="V241" s="88"/>
      <c r="W241" s="88"/>
      <c r="X241" s="89"/>
      <c r="Y241" s="35"/>
      <c r="Z241" s="35"/>
      <c r="AA241" s="35"/>
      <c r="AB241" s="35"/>
      <c r="AC241" s="35"/>
      <c r="AD241" s="35"/>
      <c r="AE241" s="35"/>
      <c r="AT241" s="14" t="s">
        <v>134</v>
      </c>
      <c r="AU241" s="14" t="s">
        <v>84</v>
      </c>
    </row>
    <row r="242" s="2" customFormat="1" ht="16.5" customHeight="1">
      <c r="A242" s="35"/>
      <c r="B242" s="36"/>
      <c r="C242" s="215" t="s">
        <v>228</v>
      </c>
      <c r="D242" s="215" t="s">
        <v>128</v>
      </c>
      <c r="E242" s="216" t="s">
        <v>330</v>
      </c>
      <c r="F242" s="217" t="s">
        <v>331</v>
      </c>
      <c r="G242" s="218" t="s">
        <v>246</v>
      </c>
      <c r="H242" s="219">
        <v>69</v>
      </c>
      <c r="I242" s="220"/>
      <c r="J242" s="221"/>
      <c r="K242" s="222">
        <f>ROUND(P242*H242,2)</f>
        <v>0</v>
      </c>
      <c r="L242" s="217" t="s">
        <v>1</v>
      </c>
      <c r="M242" s="223"/>
      <c r="N242" s="224" t="s">
        <v>1</v>
      </c>
      <c r="O242" s="225" t="s">
        <v>38</v>
      </c>
      <c r="P242" s="226">
        <f>I242+J242</f>
        <v>0</v>
      </c>
      <c r="Q242" s="226">
        <f>ROUND(I242*H242,2)</f>
        <v>0</v>
      </c>
      <c r="R242" s="226">
        <f>ROUND(J242*H242,2)</f>
        <v>0</v>
      </c>
      <c r="S242" s="88"/>
      <c r="T242" s="227">
        <f>S242*H242</f>
        <v>0</v>
      </c>
      <c r="U242" s="227">
        <v>0</v>
      </c>
      <c r="V242" s="227">
        <f>U242*H242</f>
        <v>0</v>
      </c>
      <c r="W242" s="227">
        <v>0</v>
      </c>
      <c r="X242" s="228">
        <f>W242*H242</f>
        <v>0</v>
      </c>
      <c r="Y242" s="35"/>
      <c r="Z242" s="35"/>
      <c r="AA242" s="35"/>
      <c r="AB242" s="35"/>
      <c r="AC242" s="35"/>
      <c r="AD242" s="35"/>
      <c r="AE242" s="35"/>
      <c r="AR242" s="229" t="s">
        <v>132</v>
      </c>
      <c r="AT242" s="229" t="s">
        <v>128</v>
      </c>
      <c r="AU242" s="229" t="s">
        <v>84</v>
      </c>
      <c r="AY242" s="14" t="s">
        <v>125</v>
      </c>
      <c r="BE242" s="230">
        <f>IF(O242="základní",K242,0)</f>
        <v>0</v>
      </c>
      <c r="BF242" s="230">
        <f>IF(O242="snížená",K242,0)</f>
        <v>0</v>
      </c>
      <c r="BG242" s="230">
        <f>IF(O242="zákl. přenesená",K242,0)</f>
        <v>0</v>
      </c>
      <c r="BH242" s="230">
        <f>IF(O242="sníž. přenesená",K242,0)</f>
        <v>0</v>
      </c>
      <c r="BI242" s="230">
        <f>IF(O242="nulová",K242,0)</f>
        <v>0</v>
      </c>
      <c r="BJ242" s="14" t="s">
        <v>82</v>
      </c>
      <c r="BK242" s="230">
        <f>ROUND(P242*H242,2)</f>
        <v>0</v>
      </c>
      <c r="BL242" s="14" t="s">
        <v>133</v>
      </c>
      <c r="BM242" s="229" t="s">
        <v>332</v>
      </c>
    </row>
    <row r="243" s="2" customFormat="1">
      <c r="A243" s="35"/>
      <c r="B243" s="36"/>
      <c r="C243" s="37"/>
      <c r="D243" s="231" t="s">
        <v>134</v>
      </c>
      <c r="E243" s="37"/>
      <c r="F243" s="232" t="s">
        <v>331</v>
      </c>
      <c r="G243" s="37"/>
      <c r="H243" s="37"/>
      <c r="I243" s="233"/>
      <c r="J243" s="233"/>
      <c r="K243" s="37"/>
      <c r="L243" s="37"/>
      <c r="M243" s="41"/>
      <c r="N243" s="234"/>
      <c r="O243" s="235"/>
      <c r="P243" s="88"/>
      <c r="Q243" s="88"/>
      <c r="R243" s="88"/>
      <c r="S243" s="88"/>
      <c r="T243" s="88"/>
      <c r="U243" s="88"/>
      <c r="V243" s="88"/>
      <c r="W243" s="88"/>
      <c r="X243" s="89"/>
      <c r="Y243" s="35"/>
      <c r="Z243" s="35"/>
      <c r="AA243" s="35"/>
      <c r="AB243" s="35"/>
      <c r="AC243" s="35"/>
      <c r="AD243" s="35"/>
      <c r="AE243" s="35"/>
      <c r="AT243" s="14" t="s">
        <v>134</v>
      </c>
      <c r="AU243" s="14" t="s">
        <v>84</v>
      </c>
    </row>
    <row r="244" s="2" customFormat="1" ht="16.5" customHeight="1">
      <c r="A244" s="35"/>
      <c r="B244" s="36"/>
      <c r="C244" s="215" t="s">
        <v>333</v>
      </c>
      <c r="D244" s="215" t="s">
        <v>128</v>
      </c>
      <c r="E244" s="216" t="s">
        <v>334</v>
      </c>
      <c r="F244" s="217" t="s">
        <v>335</v>
      </c>
      <c r="G244" s="218" t="s">
        <v>246</v>
      </c>
      <c r="H244" s="219">
        <v>15</v>
      </c>
      <c r="I244" s="220"/>
      <c r="J244" s="221"/>
      <c r="K244" s="222">
        <f>ROUND(P244*H244,2)</f>
        <v>0</v>
      </c>
      <c r="L244" s="217" t="s">
        <v>1</v>
      </c>
      <c r="M244" s="223"/>
      <c r="N244" s="224" t="s">
        <v>1</v>
      </c>
      <c r="O244" s="225" t="s">
        <v>38</v>
      </c>
      <c r="P244" s="226">
        <f>I244+J244</f>
        <v>0</v>
      </c>
      <c r="Q244" s="226">
        <f>ROUND(I244*H244,2)</f>
        <v>0</v>
      </c>
      <c r="R244" s="226">
        <f>ROUND(J244*H244,2)</f>
        <v>0</v>
      </c>
      <c r="S244" s="88"/>
      <c r="T244" s="227">
        <f>S244*H244</f>
        <v>0</v>
      </c>
      <c r="U244" s="227">
        <v>0</v>
      </c>
      <c r="V244" s="227">
        <f>U244*H244</f>
        <v>0</v>
      </c>
      <c r="W244" s="227">
        <v>0</v>
      </c>
      <c r="X244" s="228">
        <f>W244*H244</f>
        <v>0</v>
      </c>
      <c r="Y244" s="35"/>
      <c r="Z244" s="35"/>
      <c r="AA244" s="35"/>
      <c r="AB244" s="35"/>
      <c r="AC244" s="35"/>
      <c r="AD244" s="35"/>
      <c r="AE244" s="35"/>
      <c r="AR244" s="229" t="s">
        <v>132</v>
      </c>
      <c r="AT244" s="229" t="s">
        <v>128</v>
      </c>
      <c r="AU244" s="229" t="s">
        <v>84</v>
      </c>
      <c r="AY244" s="14" t="s">
        <v>125</v>
      </c>
      <c r="BE244" s="230">
        <f>IF(O244="základní",K244,0)</f>
        <v>0</v>
      </c>
      <c r="BF244" s="230">
        <f>IF(O244="snížená",K244,0)</f>
        <v>0</v>
      </c>
      <c r="BG244" s="230">
        <f>IF(O244="zákl. přenesená",K244,0)</f>
        <v>0</v>
      </c>
      <c r="BH244" s="230">
        <f>IF(O244="sníž. přenesená",K244,0)</f>
        <v>0</v>
      </c>
      <c r="BI244" s="230">
        <f>IF(O244="nulová",K244,0)</f>
        <v>0</v>
      </c>
      <c r="BJ244" s="14" t="s">
        <v>82</v>
      </c>
      <c r="BK244" s="230">
        <f>ROUND(P244*H244,2)</f>
        <v>0</v>
      </c>
      <c r="BL244" s="14" t="s">
        <v>133</v>
      </c>
      <c r="BM244" s="229" t="s">
        <v>336</v>
      </c>
    </row>
    <row r="245" s="2" customFormat="1">
      <c r="A245" s="35"/>
      <c r="B245" s="36"/>
      <c r="C245" s="37"/>
      <c r="D245" s="231" t="s">
        <v>134</v>
      </c>
      <c r="E245" s="37"/>
      <c r="F245" s="232" t="s">
        <v>335</v>
      </c>
      <c r="G245" s="37"/>
      <c r="H245" s="37"/>
      <c r="I245" s="233"/>
      <c r="J245" s="233"/>
      <c r="K245" s="37"/>
      <c r="L245" s="37"/>
      <c r="M245" s="41"/>
      <c r="N245" s="234"/>
      <c r="O245" s="235"/>
      <c r="P245" s="88"/>
      <c r="Q245" s="88"/>
      <c r="R245" s="88"/>
      <c r="S245" s="88"/>
      <c r="T245" s="88"/>
      <c r="U245" s="88"/>
      <c r="V245" s="88"/>
      <c r="W245" s="88"/>
      <c r="X245" s="89"/>
      <c r="Y245" s="35"/>
      <c r="Z245" s="35"/>
      <c r="AA245" s="35"/>
      <c r="AB245" s="35"/>
      <c r="AC245" s="35"/>
      <c r="AD245" s="35"/>
      <c r="AE245" s="35"/>
      <c r="AT245" s="14" t="s">
        <v>134</v>
      </c>
      <c r="AU245" s="14" t="s">
        <v>84</v>
      </c>
    </row>
    <row r="246" s="2" customFormat="1" ht="16.5" customHeight="1">
      <c r="A246" s="35"/>
      <c r="B246" s="36"/>
      <c r="C246" s="215" t="s">
        <v>232</v>
      </c>
      <c r="D246" s="215" t="s">
        <v>128</v>
      </c>
      <c r="E246" s="216" t="s">
        <v>337</v>
      </c>
      <c r="F246" s="217" t="s">
        <v>338</v>
      </c>
      <c r="G246" s="218" t="s">
        <v>246</v>
      </c>
      <c r="H246" s="219">
        <v>87</v>
      </c>
      <c r="I246" s="220"/>
      <c r="J246" s="221"/>
      <c r="K246" s="222">
        <f>ROUND(P246*H246,2)</f>
        <v>0</v>
      </c>
      <c r="L246" s="217" t="s">
        <v>1</v>
      </c>
      <c r="M246" s="223"/>
      <c r="N246" s="224" t="s">
        <v>1</v>
      </c>
      <c r="O246" s="225" t="s">
        <v>38</v>
      </c>
      <c r="P246" s="226">
        <f>I246+J246</f>
        <v>0</v>
      </c>
      <c r="Q246" s="226">
        <f>ROUND(I246*H246,2)</f>
        <v>0</v>
      </c>
      <c r="R246" s="226">
        <f>ROUND(J246*H246,2)</f>
        <v>0</v>
      </c>
      <c r="S246" s="88"/>
      <c r="T246" s="227">
        <f>S246*H246</f>
        <v>0</v>
      </c>
      <c r="U246" s="227">
        <v>0</v>
      </c>
      <c r="V246" s="227">
        <f>U246*H246</f>
        <v>0</v>
      </c>
      <c r="W246" s="227">
        <v>0</v>
      </c>
      <c r="X246" s="228">
        <f>W246*H246</f>
        <v>0</v>
      </c>
      <c r="Y246" s="35"/>
      <c r="Z246" s="35"/>
      <c r="AA246" s="35"/>
      <c r="AB246" s="35"/>
      <c r="AC246" s="35"/>
      <c r="AD246" s="35"/>
      <c r="AE246" s="35"/>
      <c r="AR246" s="229" t="s">
        <v>132</v>
      </c>
      <c r="AT246" s="229" t="s">
        <v>128</v>
      </c>
      <c r="AU246" s="229" t="s">
        <v>84</v>
      </c>
      <c r="AY246" s="14" t="s">
        <v>125</v>
      </c>
      <c r="BE246" s="230">
        <f>IF(O246="základní",K246,0)</f>
        <v>0</v>
      </c>
      <c r="BF246" s="230">
        <f>IF(O246="snížená",K246,0)</f>
        <v>0</v>
      </c>
      <c r="BG246" s="230">
        <f>IF(O246="zákl. přenesená",K246,0)</f>
        <v>0</v>
      </c>
      <c r="BH246" s="230">
        <f>IF(O246="sníž. přenesená",K246,0)</f>
        <v>0</v>
      </c>
      <c r="BI246" s="230">
        <f>IF(O246="nulová",K246,0)</f>
        <v>0</v>
      </c>
      <c r="BJ246" s="14" t="s">
        <v>82</v>
      </c>
      <c r="BK246" s="230">
        <f>ROUND(P246*H246,2)</f>
        <v>0</v>
      </c>
      <c r="BL246" s="14" t="s">
        <v>133</v>
      </c>
      <c r="BM246" s="229" t="s">
        <v>339</v>
      </c>
    </row>
    <row r="247" s="2" customFormat="1">
      <c r="A247" s="35"/>
      <c r="B247" s="36"/>
      <c r="C247" s="37"/>
      <c r="D247" s="231" t="s">
        <v>134</v>
      </c>
      <c r="E247" s="37"/>
      <c r="F247" s="232" t="s">
        <v>338</v>
      </c>
      <c r="G247" s="37"/>
      <c r="H247" s="37"/>
      <c r="I247" s="233"/>
      <c r="J247" s="233"/>
      <c r="K247" s="37"/>
      <c r="L247" s="37"/>
      <c r="M247" s="41"/>
      <c r="N247" s="234"/>
      <c r="O247" s="235"/>
      <c r="P247" s="88"/>
      <c r="Q247" s="88"/>
      <c r="R247" s="88"/>
      <c r="S247" s="88"/>
      <c r="T247" s="88"/>
      <c r="U247" s="88"/>
      <c r="V247" s="88"/>
      <c r="W247" s="88"/>
      <c r="X247" s="89"/>
      <c r="Y247" s="35"/>
      <c r="Z247" s="35"/>
      <c r="AA247" s="35"/>
      <c r="AB247" s="35"/>
      <c r="AC247" s="35"/>
      <c r="AD247" s="35"/>
      <c r="AE247" s="35"/>
      <c r="AT247" s="14" t="s">
        <v>134</v>
      </c>
      <c r="AU247" s="14" t="s">
        <v>84</v>
      </c>
    </row>
    <row r="248" s="2" customFormat="1" ht="16.5" customHeight="1">
      <c r="A248" s="35"/>
      <c r="B248" s="36"/>
      <c r="C248" s="215" t="s">
        <v>340</v>
      </c>
      <c r="D248" s="215" t="s">
        <v>128</v>
      </c>
      <c r="E248" s="216" t="s">
        <v>341</v>
      </c>
      <c r="F248" s="217" t="s">
        <v>342</v>
      </c>
      <c r="G248" s="218" t="s">
        <v>246</v>
      </c>
      <c r="H248" s="219">
        <v>49</v>
      </c>
      <c r="I248" s="220"/>
      <c r="J248" s="221"/>
      <c r="K248" s="222">
        <f>ROUND(P248*H248,2)</f>
        <v>0</v>
      </c>
      <c r="L248" s="217" t="s">
        <v>1</v>
      </c>
      <c r="M248" s="223"/>
      <c r="N248" s="224" t="s">
        <v>1</v>
      </c>
      <c r="O248" s="225" t="s">
        <v>38</v>
      </c>
      <c r="P248" s="226">
        <f>I248+J248</f>
        <v>0</v>
      </c>
      <c r="Q248" s="226">
        <f>ROUND(I248*H248,2)</f>
        <v>0</v>
      </c>
      <c r="R248" s="226">
        <f>ROUND(J248*H248,2)</f>
        <v>0</v>
      </c>
      <c r="S248" s="88"/>
      <c r="T248" s="227">
        <f>S248*H248</f>
        <v>0</v>
      </c>
      <c r="U248" s="227">
        <v>0</v>
      </c>
      <c r="V248" s="227">
        <f>U248*H248</f>
        <v>0</v>
      </c>
      <c r="W248" s="227">
        <v>0</v>
      </c>
      <c r="X248" s="228">
        <f>W248*H248</f>
        <v>0</v>
      </c>
      <c r="Y248" s="35"/>
      <c r="Z248" s="35"/>
      <c r="AA248" s="35"/>
      <c r="AB248" s="35"/>
      <c r="AC248" s="35"/>
      <c r="AD248" s="35"/>
      <c r="AE248" s="35"/>
      <c r="AR248" s="229" t="s">
        <v>132</v>
      </c>
      <c r="AT248" s="229" t="s">
        <v>128</v>
      </c>
      <c r="AU248" s="229" t="s">
        <v>84</v>
      </c>
      <c r="AY248" s="14" t="s">
        <v>125</v>
      </c>
      <c r="BE248" s="230">
        <f>IF(O248="základní",K248,0)</f>
        <v>0</v>
      </c>
      <c r="BF248" s="230">
        <f>IF(O248="snížená",K248,0)</f>
        <v>0</v>
      </c>
      <c r="BG248" s="230">
        <f>IF(O248="zákl. přenesená",K248,0)</f>
        <v>0</v>
      </c>
      <c r="BH248" s="230">
        <f>IF(O248="sníž. přenesená",K248,0)</f>
        <v>0</v>
      </c>
      <c r="BI248" s="230">
        <f>IF(O248="nulová",K248,0)</f>
        <v>0</v>
      </c>
      <c r="BJ248" s="14" t="s">
        <v>82</v>
      </c>
      <c r="BK248" s="230">
        <f>ROUND(P248*H248,2)</f>
        <v>0</v>
      </c>
      <c r="BL248" s="14" t="s">
        <v>133</v>
      </c>
      <c r="BM248" s="229" t="s">
        <v>343</v>
      </c>
    </row>
    <row r="249" s="2" customFormat="1">
      <c r="A249" s="35"/>
      <c r="B249" s="36"/>
      <c r="C249" s="37"/>
      <c r="D249" s="231" t="s">
        <v>134</v>
      </c>
      <c r="E249" s="37"/>
      <c r="F249" s="232" t="s">
        <v>342</v>
      </c>
      <c r="G249" s="37"/>
      <c r="H249" s="37"/>
      <c r="I249" s="233"/>
      <c r="J249" s="233"/>
      <c r="K249" s="37"/>
      <c r="L249" s="37"/>
      <c r="M249" s="41"/>
      <c r="N249" s="234"/>
      <c r="O249" s="235"/>
      <c r="P249" s="88"/>
      <c r="Q249" s="88"/>
      <c r="R249" s="88"/>
      <c r="S249" s="88"/>
      <c r="T249" s="88"/>
      <c r="U249" s="88"/>
      <c r="V249" s="88"/>
      <c r="W249" s="88"/>
      <c r="X249" s="89"/>
      <c r="Y249" s="35"/>
      <c r="Z249" s="35"/>
      <c r="AA249" s="35"/>
      <c r="AB249" s="35"/>
      <c r="AC249" s="35"/>
      <c r="AD249" s="35"/>
      <c r="AE249" s="35"/>
      <c r="AT249" s="14" t="s">
        <v>134</v>
      </c>
      <c r="AU249" s="14" t="s">
        <v>84</v>
      </c>
    </row>
    <row r="250" s="2" customFormat="1" ht="21.75" customHeight="1">
      <c r="A250" s="35"/>
      <c r="B250" s="36"/>
      <c r="C250" s="215" t="s">
        <v>235</v>
      </c>
      <c r="D250" s="215" t="s">
        <v>128</v>
      </c>
      <c r="E250" s="216" t="s">
        <v>344</v>
      </c>
      <c r="F250" s="217" t="s">
        <v>345</v>
      </c>
      <c r="G250" s="218" t="s">
        <v>246</v>
      </c>
      <c r="H250" s="219">
        <v>24</v>
      </c>
      <c r="I250" s="220"/>
      <c r="J250" s="221"/>
      <c r="K250" s="222">
        <f>ROUND(P250*H250,2)</f>
        <v>0</v>
      </c>
      <c r="L250" s="217" t="s">
        <v>1</v>
      </c>
      <c r="M250" s="223"/>
      <c r="N250" s="224" t="s">
        <v>1</v>
      </c>
      <c r="O250" s="225" t="s">
        <v>38</v>
      </c>
      <c r="P250" s="226">
        <f>I250+J250</f>
        <v>0</v>
      </c>
      <c r="Q250" s="226">
        <f>ROUND(I250*H250,2)</f>
        <v>0</v>
      </c>
      <c r="R250" s="226">
        <f>ROUND(J250*H250,2)</f>
        <v>0</v>
      </c>
      <c r="S250" s="88"/>
      <c r="T250" s="227">
        <f>S250*H250</f>
        <v>0</v>
      </c>
      <c r="U250" s="227">
        <v>0</v>
      </c>
      <c r="V250" s="227">
        <f>U250*H250</f>
        <v>0</v>
      </c>
      <c r="W250" s="227">
        <v>0</v>
      </c>
      <c r="X250" s="228">
        <f>W250*H250</f>
        <v>0</v>
      </c>
      <c r="Y250" s="35"/>
      <c r="Z250" s="35"/>
      <c r="AA250" s="35"/>
      <c r="AB250" s="35"/>
      <c r="AC250" s="35"/>
      <c r="AD250" s="35"/>
      <c r="AE250" s="35"/>
      <c r="AR250" s="229" t="s">
        <v>132</v>
      </c>
      <c r="AT250" s="229" t="s">
        <v>128</v>
      </c>
      <c r="AU250" s="229" t="s">
        <v>84</v>
      </c>
      <c r="AY250" s="14" t="s">
        <v>125</v>
      </c>
      <c r="BE250" s="230">
        <f>IF(O250="základní",K250,0)</f>
        <v>0</v>
      </c>
      <c r="BF250" s="230">
        <f>IF(O250="snížená",K250,0)</f>
        <v>0</v>
      </c>
      <c r="BG250" s="230">
        <f>IF(O250="zákl. přenesená",K250,0)</f>
        <v>0</v>
      </c>
      <c r="BH250" s="230">
        <f>IF(O250="sníž. přenesená",K250,0)</f>
        <v>0</v>
      </c>
      <c r="BI250" s="230">
        <f>IF(O250="nulová",K250,0)</f>
        <v>0</v>
      </c>
      <c r="BJ250" s="14" t="s">
        <v>82</v>
      </c>
      <c r="BK250" s="230">
        <f>ROUND(P250*H250,2)</f>
        <v>0</v>
      </c>
      <c r="BL250" s="14" t="s">
        <v>133</v>
      </c>
      <c r="BM250" s="229" t="s">
        <v>346</v>
      </c>
    </row>
    <row r="251" s="2" customFormat="1">
      <c r="A251" s="35"/>
      <c r="B251" s="36"/>
      <c r="C251" s="37"/>
      <c r="D251" s="231" t="s">
        <v>134</v>
      </c>
      <c r="E251" s="37"/>
      <c r="F251" s="232" t="s">
        <v>345</v>
      </c>
      <c r="G251" s="37"/>
      <c r="H251" s="37"/>
      <c r="I251" s="233"/>
      <c r="J251" s="233"/>
      <c r="K251" s="37"/>
      <c r="L251" s="37"/>
      <c r="M251" s="41"/>
      <c r="N251" s="234"/>
      <c r="O251" s="235"/>
      <c r="P251" s="88"/>
      <c r="Q251" s="88"/>
      <c r="R251" s="88"/>
      <c r="S251" s="88"/>
      <c r="T251" s="88"/>
      <c r="U251" s="88"/>
      <c r="V251" s="88"/>
      <c r="W251" s="88"/>
      <c r="X251" s="89"/>
      <c r="Y251" s="35"/>
      <c r="Z251" s="35"/>
      <c r="AA251" s="35"/>
      <c r="AB251" s="35"/>
      <c r="AC251" s="35"/>
      <c r="AD251" s="35"/>
      <c r="AE251" s="35"/>
      <c r="AT251" s="14" t="s">
        <v>134</v>
      </c>
      <c r="AU251" s="14" t="s">
        <v>84</v>
      </c>
    </row>
    <row r="252" s="2" customFormat="1" ht="24.15" customHeight="1">
      <c r="A252" s="35"/>
      <c r="B252" s="36"/>
      <c r="C252" s="215" t="s">
        <v>347</v>
      </c>
      <c r="D252" s="215" t="s">
        <v>128</v>
      </c>
      <c r="E252" s="216" t="s">
        <v>348</v>
      </c>
      <c r="F252" s="217" t="s">
        <v>349</v>
      </c>
      <c r="G252" s="218" t="s">
        <v>246</v>
      </c>
      <c r="H252" s="219">
        <v>36</v>
      </c>
      <c r="I252" s="220"/>
      <c r="J252" s="221"/>
      <c r="K252" s="222">
        <f>ROUND(P252*H252,2)</f>
        <v>0</v>
      </c>
      <c r="L252" s="217" t="s">
        <v>1</v>
      </c>
      <c r="M252" s="223"/>
      <c r="N252" s="224" t="s">
        <v>1</v>
      </c>
      <c r="O252" s="225" t="s">
        <v>38</v>
      </c>
      <c r="P252" s="226">
        <f>I252+J252</f>
        <v>0</v>
      </c>
      <c r="Q252" s="226">
        <f>ROUND(I252*H252,2)</f>
        <v>0</v>
      </c>
      <c r="R252" s="226">
        <f>ROUND(J252*H252,2)</f>
        <v>0</v>
      </c>
      <c r="S252" s="88"/>
      <c r="T252" s="227">
        <f>S252*H252</f>
        <v>0</v>
      </c>
      <c r="U252" s="227">
        <v>0</v>
      </c>
      <c r="V252" s="227">
        <f>U252*H252</f>
        <v>0</v>
      </c>
      <c r="W252" s="227">
        <v>0</v>
      </c>
      <c r="X252" s="228">
        <f>W252*H252</f>
        <v>0</v>
      </c>
      <c r="Y252" s="35"/>
      <c r="Z252" s="35"/>
      <c r="AA252" s="35"/>
      <c r="AB252" s="35"/>
      <c r="AC252" s="35"/>
      <c r="AD252" s="35"/>
      <c r="AE252" s="35"/>
      <c r="AR252" s="229" t="s">
        <v>132</v>
      </c>
      <c r="AT252" s="229" t="s">
        <v>128</v>
      </c>
      <c r="AU252" s="229" t="s">
        <v>84</v>
      </c>
      <c r="AY252" s="14" t="s">
        <v>125</v>
      </c>
      <c r="BE252" s="230">
        <f>IF(O252="základní",K252,0)</f>
        <v>0</v>
      </c>
      <c r="BF252" s="230">
        <f>IF(O252="snížená",K252,0)</f>
        <v>0</v>
      </c>
      <c r="BG252" s="230">
        <f>IF(O252="zákl. přenesená",K252,0)</f>
        <v>0</v>
      </c>
      <c r="BH252" s="230">
        <f>IF(O252="sníž. přenesená",K252,0)</f>
        <v>0</v>
      </c>
      <c r="BI252" s="230">
        <f>IF(O252="nulová",K252,0)</f>
        <v>0</v>
      </c>
      <c r="BJ252" s="14" t="s">
        <v>82</v>
      </c>
      <c r="BK252" s="230">
        <f>ROUND(P252*H252,2)</f>
        <v>0</v>
      </c>
      <c r="BL252" s="14" t="s">
        <v>133</v>
      </c>
      <c r="BM252" s="229" t="s">
        <v>350</v>
      </c>
    </row>
    <row r="253" s="2" customFormat="1">
      <c r="A253" s="35"/>
      <c r="B253" s="36"/>
      <c r="C253" s="37"/>
      <c r="D253" s="231" t="s">
        <v>134</v>
      </c>
      <c r="E253" s="37"/>
      <c r="F253" s="232" t="s">
        <v>349</v>
      </c>
      <c r="G253" s="37"/>
      <c r="H253" s="37"/>
      <c r="I253" s="233"/>
      <c r="J253" s="233"/>
      <c r="K253" s="37"/>
      <c r="L253" s="37"/>
      <c r="M253" s="41"/>
      <c r="N253" s="234"/>
      <c r="O253" s="235"/>
      <c r="P253" s="88"/>
      <c r="Q253" s="88"/>
      <c r="R253" s="88"/>
      <c r="S253" s="88"/>
      <c r="T253" s="88"/>
      <c r="U253" s="88"/>
      <c r="V253" s="88"/>
      <c r="W253" s="88"/>
      <c r="X253" s="89"/>
      <c r="Y253" s="35"/>
      <c r="Z253" s="35"/>
      <c r="AA253" s="35"/>
      <c r="AB253" s="35"/>
      <c r="AC253" s="35"/>
      <c r="AD253" s="35"/>
      <c r="AE253" s="35"/>
      <c r="AT253" s="14" t="s">
        <v>134</v>
      </c>
      <c r="AU253" s="14" t="s">
        <v>84</v>
      </c>
    </row>
    <row r="254" s="2" customFormat="1" ht="16.5" customHeight="1">
      <c r="A254" s="35"/>
      <c r="B254" s="36"/>
      <c r="C254" s="215" t="s">
        <v>239</v>
      </c>
      <c r="D254" s="215" t="s">
        <v>128</v>
      </c>
      <c r="E254" s="216" t="s">
        <v>351</v>
      </c>
      <c r="F254" s="217" t="s">
        <v>352</v>
      </c>
      <c r="G254" s="218" t="s">
        <v>246</v>
      </c>
      <c r="H254" s="219">
        <v>7</v>
      </c>
      <c r="I254" s="220"/>
      <c r="J254" s="221"/>
      <c r="K254" s="222">
        <f>ROUND(P254*H254,2)</f>
        <v>0</v>
      </c>
      <c r="L254" s="217" t="s">
        <v>1</v>
      </c>
      <c r="M254" s="223"/>
      <c r="N254" s="224" t="s">
        <v>1</v>
      </c>
      <c r="O254" s="225" t="s">
        <v>38</v>
      </c>
      <c r="P254" s="226">
        <f>I254+J254</f>
        <v>0</v>
      </c>
      <c r="Q254" s="226">
        <f>ROUND(I254*H254,2)</f>
        <v>0</v>
      </c>
      <c r="R254" s="226">
        <f>ROUND(J254*H254,2)</f>
        <v>0</v>
      </c>
      <c r="S254" s="88"/>
      <c r="T254" s="227">
        <f>S254*H254</f>
        <v>0</v>
      </c>
      <c r="U254" s="227">
        <v>0</v>
      </c>
      <c r="V254" s="227">
        <f>U254*H254</f>
        <v>0</v>
      </c>
      <c r="W254" s="227">
        <v>0</v>
      </c>
      <c r="X254" s="228">
        <f>W254*H254</f>
        <v>0</v>
      </c>
      <c r="Y254" s="35"/>
      <c r="Z254" s="35"/>
      <c r="AA254" s="35"/>
      <c r="AB254" s="35"/>
      <c r="AC254" s="35"/>
      <c r="AD254" s="35"/>
      <c r="AE254" s="35"/>
      <c r="AR254" s="229" t="s">
        <v>132</v>
      </c>
      <c r="AT254" s="229" t="s">
        <v>128</v>
      </c>
      <c r="AU254" s="229" t="s">
        <v>84</v>
      </c>
      <c r="AY254" s="14" t="s">
        <v>125</v>
      </c>
      <c r="BE254" s="230">
        <f>IF(O254="základní",K254,0)</f>
        <v>0</v>
      </c>
      <c r="BF254" s="230">
        <f>IF(O254="snížená",K254,0)</f>
        <v>0</v>
      </c>
      <c r="BG254" s="230">
        <f>IF(O254="zákl. přenesená",K254,0)</f>
        <v>0</v>
      </c>
      <c r="BH254" s="230">
        <f>IF(O254="sníž. přenesená",K254,0)</f>
        <v>0</v>
      </c>
      <c r="BI254" s="230">
        <f>IF(O254="nulová",K254,0)</f>
        <v>0</v>
      </c>
      <c r="BJ254" s="14" t="s">
        <v>82</v>
      </c>
      <c r="BK254" s="230">
        <f>ROUND(P254*H254,2)</f>
        <v>0</v>
      </c>
      <c r="BL254" s="14" t="s">
        <v>133</v>
      </c>
      <c r="BM254" s="229" t="s">
        <v>353</v>
      </c>
    </row>
    <row r="255" s="2" customFormat="1">
      <c r="A255" s="35"/>
      <c r="B255" s="36"/>
      <c r="C255" s="37"/>
      <c r="D255" s="231" t="s">
        <v>134</v>
      </c>
      <c r="E255" s="37"/>
      <c r="F255" s="232" t="s">
        <v>352</v>
      </c>
      <c r="G255" s="37"/>
      <c r="H255" s="37"/>
      <c r="I255" s="233"/>
      <c r="J255" s="233"/>
      <c r="K255" s="37"/>
      <c r="L255" s="37"/>
      <c r="M255" s="41"/>
      <c r="N255" s="234"/>
      <c r="O255" s="235"/>
      <c r="P255" s="88"/>
      <c r="Q255" s="88"/>
      <c r="R255" s="88"/>
      <c r="S255" s="88"/>
      <c r="T255" s="88"/>
      <c r="U255" s="88"/>
      <c r="V255" s="88"/>
      <c r="W255" s="88"/>
      <c r="X255" s="89"/>
      <c r="Y255" s="35"/>
      <c r="Z255" s="35"/>
      <c r="AA255" s="35"/>
      <c r="AB255" s="35"/>
      <c r="AC255" s="35"/>
      <c r="AD255" s="35"/>
      <c r="AE255" s="35"/>
      <c r="AT255" s="14" t="s">
        <v>134</v>
      </c>
      <c r="AU255" s="14" t="s">
        <v>84</v>
      </c>
    </row>
    <row r="256" s="2" customFormat="1" ht="16.5" customHeight="1">
      <c r="A256" s="35"/>
      <c r="B256" s="36"/>
      <c r="C256" s="215" t="s">
        <v>354</v>
      </c>
      <c r="D256" s="215" t="s">
        <v>128</v>
      </c>
      <c r="E256" s="216" t="s">
        <v>355</v>
      </c>
      <c r="F256" s="217" t="s">
        <v>356</v>
      </c>
      <c r="G256" s="218" t="s">
        <v>246</v>
      </c>
      <c r="H256" s="219">
        <v>18</v>
      </c>
      <c r="I256" s="220"/>
      <c r="J256" s="221"/>
      <c r="K256" s="222">
        <f>ROUND(P256*H256,2)</f>
        <v>0</v>
      </c>
      <c r="L256" s="217" t="s">
        <v>1</v>
      </c>
      <c r="M256" s="223"/>
      <c r="N256" s="224" t="s">
        <v>1</v>
      </c>
      <c r="O256" s="225" t="s">
        <v>38</v>
      </c>
      <c r="P256" s="226">
        <f>I256+J256</f>
        <v>0</v>
      </c>
      <c r="Q256" s="226">
        <f>ROUND(I256*H256,2)</f>
        <v>0</v>
      </c>
      <c r="R256" s="226">
        <f>ROUND(J256*H256,2)</f>
        <v>0</v>
      </c>
      <c r="S256" s="88"/>
      <c r="T256" s="227">
        <f>S256*H256</f>
        <v>0</v>
      </c>
      <c r="U256" s="227">
        <v>0</v>
      </c>
      <c r="V256" s="227">
        <f>U256*H256</f>
        <v>0</v>
      </c>
      <c r="W256" s="227">
        <v>0</v>
      </c>
      <c r="X256" s="228">
        <f>W256*H256</f>
        <v>0</v>
      </c>
      <c r="Y256" s="35"/>
      <c r="Z256" s="35"/>
      <c r="AA256" s="35"/>
      <c r="AB256" s="35"/>
      <c r="AC256" s="35"/>
      <c r="AD256" s="35"/>
      <c r="AE256" s="35"/>
      <c r="AR256" s="229" t="s">
        <v>132</v>
      </c>
      <c r="AT256" s="229" t="s">
        <v>128</v>
      </c>
      <c r="AU256" s="229" t="s">
        <v>84</v>
      </c>
      <c r="AY256" s="14" t="s">
        <v>125</v>
      </c>
      <c r="BE256" s="230">
        <f>IF(O256="základní",K256,0)</f>
        <v>0</v>
      </c>
      <c r="BF256" s="230">
        <f>IF(O256="snížená",K256,0)</f>
        <v>0</v>
      </c>
      <c r="BG256" s="230">
        <f>IF(O256="zákl. přenesená",K256,0)</f>
        <v>0</v>
      </c>
      <c r="BH256" s="230">
        <f>IF(O256="sníž. přenesená",K256,0)</f>
        <v>0</v>
      </c>
      <c r="BI256" s="230">
        <f>IF(O256="nulová",K256,0)</f>
        <v>0</v>
      </c>
      <c r="BJ256" s="14" t="s">
        <v>82</v>
      </c>
      <c r="BK256" s="230">
        <f>ROUND(P256*H256,2)</f>
        <v>0</v>
      </c>
      <c r="BL256" s="14" t="s">
        <v>133</v>
      </c>
      <c r="BM256" s="229" t="s">
        <v>357</v>
      </c>
    </row>
    <row r="257" s="2" customFormat="1">
      <c r="A257" s="35"/>
      <c r="B257" s="36"/>
      <c r="C257" s="37"/>
      <c r="D257" s="231" t="s">
        <v>134</v>
      </c>
      <c r="E257" s="37"/>
      <c r="F257" s="232" t="s">
        <v>356</v>
      </c>
      <c r="G257" s="37"/>
      <c r="H257" s="37"/>
      <c r="I257" s="233"/>
      <c r="J257" s="233"/>
      <c r="K257" s="37"/>
      <c r="L257" s="37"/>
      <c r="M257" s="41"/>
      <c r="N257" s="234"/>
      <c r="O257" s="235"/>
      <c r="P257" s="88"/>
      <c r="Q257" s="88"/>
      <c r="R257" s="88"/>
      <c r="S257" s="88"/>
      <c r="T257" s="88"/>
      <c r="U257" s="88"/>
      <c r="V257" s="88"/>
      <c r="W257" s="88"/>
      <c r="X257" s="89"/>
      <c r="Y257" s="35"/>
      <c r="Z257" s="35"/>
      <c r="AA257" s="35"/>
      <c r="AB257" s="35"/>
      <c r="AC257" s="35"/>
      <c r="AD257" s="35"/>
      <c r="AE257" s="35"/>
      <c r="AT257" s="14" t="s">
        <v>134</v>
      </c>
      <c r="AU257" s="14" t="s">
        <v>84</v>
      </c>
    </row>
    <row r="258" s="2" customFormat="1" ht="16.5" customHeight="1">
      <c r="A258" s="35"/>
      <c r="B258" s="36"/>
      <c r="C258" s="215" t="s">
        <v>242</v>
      </c>
      <c r="D258" s="215" t="s">
        <v>128</v>
      </c>
      <c r="E258" s="216" t="s">
        <v>358</v>
      </c>
      <c r="F258" s="217" t="s">
        <v>359</v>
      </c>
      <c r="G258" s="218" t="s">
        <v>246</v>
      </c>
      <c r="H258" s="219">
        <v>31</v>
      </c>
      <c r="I258" s="220"/>
      <c r="J258" s="221"/>
      <c r="K258" s="222">
        <f>ROUND(P258*H258,2)</f>
        <v>0</v>
      </c>
      <c r="L258" s="217" t="s">
        <v>1</v>
      </c>
      <c r="M258" s="223"/>
      <c r="N258" s="224" t="s">
        <v>1</v>
      </c>
      <c r="O258" s="225" t="s">
        <v>38</v>
      </c>
      <c r="P258" s="226">
        <f>I258+J258</f>
        <v>0</v>
      </c>
      <c r="Q258" s="226">
        <f>ROUND(I258*H258,2)</f>
        <v>0</v>
      </c>
      <c r="R258" s="226">
        <f>ROUND(J258*H258,2)</f>
        <v>0</v>
      </c>
      <c r="S258" s="88"/>
      <c r="T258" s="227">
        <f>S258*H258</f>
        <v>0</v>
      </c>
      <c r="U258" s="227">
        <v>0</v>
      </c>
      <c r="V258" s="227">
        <f>U258*H258</f>
        <v>0</v>
      </c>
      <c r="W258" s="227">
        <v>0</v>
      </c>
      <c r="X258" s="228">
        <f>W258*H258</f>
        <v>0</v>
      </c>
      <c r="Y258" s="35"/>
      <c r="Z258" s="35"/>
      <c r="AA258" s="35"/>
      <c r="AB258" s="35"/>
      <c r="AC258" s="35"/>
      <c r="AD258" s="35"/>
      <c r="AE258" s="35"/>
      <c r="AR258" s="229" t="s">
        <v>132</v>
      </c>
      <c r="AT258" s="229" t="s">
        <v>128</v>
      </c>
      <c r="AU258" s="229" t="s">
        <v>84</v>
      </c>
      <c r="AY258" s="14" t="s">
        <v>125</v>
      </c>
      <c r="BE258" s="230">
        <f>IF(O258="základní",K258,0)</f>
        <v>0</v>
      </c>
      <c r="BF258" s="230">
        <f>IF(O258="snížená",K258,0)</f>
        <v>0</v>
      </c>
      <c r="BG258" s="230">
        <f>IF(O258="zákl. přenesená",K258,0)</f>
        <v>0</v>
      </c>
      <c r="BH258" s="230">
        <f>IF(O258="sníž. přenesená",K258,0)</f>
        <v>0</v>
      </c>
      <c r="BI258" s="230">
        <f>IF(O258="nulová",K258,0)</f>
        <v>0</v>
      </c>
      <c r="BJ258" s="14" t="s">
        <v>82</v>
      </c>
      <c r="BK258" s="230">
        <f>ROUND(P258*H258,2)</f>
        <v>0</v>
      </c>
      <c r="BL258" s="14" t="s">
        <v>133</v>
      </c>
      <c r="BM258" s="229" t="s">
        <v>360</v>
      </c>
    </row>
    <row r="259" s="2" customFormat="1">
      <c r="A259" s="35"/>
      <c r="B259" s="36"/>
      <c r="C259" s="37"/>
      <c r="D259" s="231" t="s">
        <v>134</v>
      </c>
      <c r="E259" s="37"/>
      <c r="F259" s="232" t="s">
        <v>359</v>
      </c>
      <c r="G259" s="37"/>
      <c r="H259" s="37"/>
      <c r="I259" s="233"/>
      <c r="J259" s="233"/>
      <c r="K259" s="37"/>
      <c r="L259" s="37"/>
      <c r="M259" s="41"/>
      <c r="N259" s="234"/>
      <c r="O259" s="235"/>
      <c r="P259" s="88"/>
      <c r="Q259" s="88"/>
      <c r="R259" s="88"/>
      <c r="S259" s="88"/>
      <c r="T259" s="88"/>
      <c r="U259" s="88"/>
      <c r="V259" s="88"/>
      <c r="W259" s="88"/>
      <c r="X259" s="89"/>
      <c r="Y259" s="35"/>
      <c r="Z259" s="35"/>
      <c r="AA259" s="35"/>
      <c r="AB259" s="35"/>
      <c r="AC259" s="35"/>
      <c r="AD259" s="35"/>
      <c r="AE259" s="35"/>
      <c r="AT259" s="14" t="s">
        <v>134</v>
      </c>
      <c r="AU259" s="14" t="s">
        <v>84</v>
      </c>
    </row>
    <row r="260" s="2" customFormat="1" ht="16.5" customHeight="1">
      <c r="A260" s="35"/>
      <c r="B260" s="36"/>
      <c r="C260" s="215" t="s">
        <v>361</v>
      </c>
      <c r="D260" s="215" t="s">
        <v>128</v>
      </c>
      <c r="E260" s="216" t="s">
        <v>362</v>
      </c>
      <c r="F260" s="217" t="s">
        <v>363</v>
      </c>
      <c r="G260" s="218" t="s">
        <v>246</v>
      </c>
      <c r="H260" s="219">
        <v>36</v>
      </c>
      <c r="I260" s="220"/>
      <c r="J260" s="221"/>
      <c r="K260" s="222">
        <f>ROUND(P260*H260,2)</f>
        <v>0</v>
      </c>
      <c r="L260" s="217" t="s">
        <v>1</v>
      </c>
      <c r="M260" s="223"/>
      <c r="N260" s="224" t="s">
        <v>1</v>
      </c>
      <c r="O260" s="225" t="s">
        <v>38</v>
      </c>
      <c r="P260" s="226">
        <f>I260+J260</f>
        <v>0</v>
      </c>
      <c r="Q260" s="226">
        <f>ROUND(I260*H260,2)</f>
        <v>0</v>
      </c>
      <c r="R260" s="226">
        <f>ROUND(J260*H260,2)</f>
        <v>0</v>
      </c>
      <c r="S260" s="88"/>
      <c r="T260" s="227">
        <f>S260*H260</f>
        <v>0</v>
      </c>
      <c r="U260" s="227">
        <v>0</v>
      </c>
      <c r="V260" s="227">
        <f>U260*H260</f>
        <v>0</v>
      </c>
      <c r="W260" s="227">
        <v>0</v>
      </c>
      <c r="X260" s="228">
        <f>W260*H260</f>
        <v>0</v>
      </c>
      <c r="Y260" s="35"/>
      <c r="Z260" s="35"/>
      <c r="AA260" s="35"/>
      <c r="AB260" s="35"/>
      <c r="AC260" s="35"/>
      <c r="AD260" s="35"/>
      <c r="AE260" s="35"/>
      <c r="AR260" s="229" t="s">
        <v>132</v>
      </c>
      <c r="AT260" s="229" t="s">
        <v>128</v>
      </c>
      <c r="AU260" s="229" t="s">
        <v>84</v>
      </c>
      <c r="AY260" s="14" t="s">
        <v>125</v>
      </c>
      <c r="BE260" s="230">
        <f>IF(O260="základní",K260,0)</f>
        <v>0</v>
      </c>
      <c r="BF260" s="230">
        <f>IF(O260="snížená",K260,0)</f>
        <v>0</v>
      </c>
      <c r="BG260" s="230">
        <f>IF(O260="zákl. přenesená",K260,0)</f>
        <v>0</v>
      </c>
      <c r="BH260" s="230">
        <f>IF(O260="sníž. přenesená",K260,0)</f>
        <v>0</v>
      </c>
      <c r="BI260" s="230">
        <f>IF(O260="nulová",K260,0)</f>
        <v>0</v>
      </c>
      <c r="BJ260" s="14" t="s">
        <v>82</v>
      </c>
      <c r="BK260" s="230">
        <f>ROUND(P260*H260,2)</f>
        <v>0</v>
      </c>
      <c r="BL260" s="14" t="s">
        <v>133</v>
      </c>
      <c r="BM260" s="229" t="s">
        <v>364</v>
      </c>
    </row>
    <row r="261" s="2" customFormat="1">
      <c r="A261" s="35"/>
      <c r="B261" s="36"/>
      <c r="C261" s="37"/>
      <c r="D261" s="231" t="s">
        <v>134</v>
      </c>
      <c r="E261" s="37"/>
      <c r="F261" s="232" t="s">
        <v>363</v>
      </c>
      <c r="G261" s="37"/>
      <c r="H261" s="37"/>
      <c r="I261" s="233"/>
      <c r="J261" s="233"/>
      <c r="K261" s="37"/>
      <c r="L261" s="37"/>
      <c r="M261" s="41"/>
      <c r="N261" s="234"/>
      <c r="O261" s="235"/>
      <c r="P261" s="88"/>
      <c r="Q261" s="88"/>
      <c r="R261" s="88"/>
      <c r="S261" s="88"/>
      <c r="T261" s="88"/>
      <c r="U261" s="88"/>
      <c r="V261" s="88"/>
      <c r="W261" s="88"/>
      <c r="X261" s="89"/>
      <c r="Y261" s="35"/>
      <c r="Z261" s="35"/>
      <c r="AA261" s="35"/>
      <c r="AB261" s="35"/>
      <c r="AC261" s="35"/>
      <c r="AD261" s="35"/>
      <c r="AE261" s="35"/>
      <c r="AT261" s="14" t="s">
        <v>134</v>
      </c>
      <c r="AU261" s="14" t="s">
        <v>84</v>
      </c>
    </row>
    <row r="262" s="2" customFormat="1" ht="16.5" customHeight="1">
      <c r="A262" s="35"/>
      <c r="B262" s="36"/>
      <c r="C262" s="215" t="s">
        <v>247</v>
      </c>
      <c r="D262" s="215" t="s">
        <v>128</v>
      </c>
      <c r="E262" s="216" t="s">
        <v>365</v>
      </c>
      <c r="F262" s="217" t="s">
        <v>366</v>
      </c>
      <c r="G262" s="218" t="s">
        <v>246</v>
      </c>
      <c r="H262" s="219">
        <v>14</v>
      </c>
      <c r="I262" s="220"/>
      <c r="J262" s="221"/>
      <c r="K262" s="222">
        <f>ROUND(P262*H262,2)</f>
        <v>0</v>
      </c>
      <c r="L262" s="217" t="s">
        <v>1</v>
      </c>
      <c r="M262" s="223"/>
      <c r="N262" s="224" t="s">
        <v>1</v>
      </c>
      <c r="O262" s="225" t="s">
        <v>38</v>
      </c>
      <c r="P262" s="226">
        <f>I262+J262</f>
        <v>0</v>
      </c>
      <c r="Q262" s="226">
        <f>ROUND(I262*H262,2)</f>
        <v>0</v>
      </c>
      <c r="R262" s="226">
        <f>ROUND(J262*H262,2)</f>
        <v>0</v>
      </c>
      <c r="S262" s="88"/>
      <c r="T262" s="227">
        <f>S262*H262</f>
        <v>0</v>
      </c>
      <c r="U262" s="227">
        <v>0</v>
      </c>
      <c r="V262" s="227">
        <f>U262*H262</f>
        <v>0</v>
      </c>
      <c r="W262" s="227">
        <v>0</v>
      </c>
      <c r="X262" s="228">
        <f>W262*H262</f>
        <v>0</v>
      </c>
      <c r="Y262" s="35"/>
      <c r="Z262" s="35"/>
      <c r="AA262" s="35"/>
      <c r="AB262" s="35"/>
      <c r="AC262" s="35"/>
      <c r="AD262" s="35"/>
      <c r="AE262" s="35"/>
      <c r="AR262" s="229" t="s">
        <v>132</v>
      </c>
      <c r="AT262" s="229" t="s">
        <v>128</v>
      </c>
      <c r="AU262" s="229" t="s">
        <v>84</v>
      </c>
      <c r="AY262" s="14" t="s">
        <v>125</v>
      </c>
      <c r="BE262" s="230">
        <f>IF(O262="základní",K262,0)</f>
        <v>0</v>
      </c>
      <c r="BF262" s="230">
        <f>IF(O262="snížená",K262,0)</f>
        <v>0</v>
      </c>
      <c r="BG262" s="230">
        <f>IF(O262="zákl. přenesená",K262,0)</f>
        <v>0</v>
      </c>
      <c r="BH262" s="230">
        <f>IF(O262="sníž. přenesená",K262,0)</f>
        <v>0</v>
      </c>
      <c r="BI262" s="230">
        <f>IF(O262="nulová",K262,0)</f>
        <v>0</v>
      </c>
      <c r="BJ262" s="14" t="s">
        <v>82</v>
      </c>
      <c r="BK262" s="230">
        <f>ROUND(P262*H262,2)</f>
        <v>0</v>
      </c>
      <c r="BL262" s="14" t="s">
        <v>133</v>
      </c>
      <c r="BM262" s="229" t="s">
        <v>367</v>
      </c>
    </row>
    <row r="263" s="2" customFormat="1">
      <c r="A263" s="35"/>
      <c r="B263" s="36"/>
      <c r="C263" s="37"/>
      <c r="D263" s="231" t="s">
        <v>134</v>
      </c>
      <c r="E263" s="37"/>
      <c r="F263" s="232" t="s">
        <v>366</v>
      </c>
      <c r="G263" s="37"/>
      <c r="H263" s="37"/>
      <c r="I263" s="233"/>
      <c r="J263" s="233"/>
      <c r="K263" s="37"/>
      <c r="L263" s="37"/>
      <c r="M263" s="41"/>
      <c r="N263" s="234"/>
      <c r="O263" s="235"/>
      <c r="P263" s="88"/>
      <c r="Q263" s="88"/>
      <c r="R263" s="88"/>
      <c r="S263" s="88"/>
      <c r="T263" s="88"/>
      <c r="U263" s="88"/>
      <c r="V263" s="88"/>
      <c r="W263" s="88"/>
      <c r="X263" s="89"/>
      <c r="Y263" s="35"/>
      <c r="Z263" s="35"/>
      <c r="AA263" s="35"/>
      <c r="AB263" s="35"/>
      <c r="AC263" s="35"/>
      <c r="AD263" s="35"/>
      <c r="AE263" s="35"/>
      <c r="AT263" s="14" t="s">
        <v>134</v>
      </c>
      <c r="AU263" s="14" t="s">
        <v>84</v>
      </c>
    </row>
    <row r="264" s="2" customFormat="1" ht="21.75" customHeight="1">
      <c r="A264" s="35"/>
      <c r="B264" s="36"/>
      <c r="C264" s="215" t="s">
        <v>368</v>
      </c>
      <c r="D264" s="215" t="s">
        <v>128</v>
      </c>
      <c r="E264" s="216" t="s">
        <v>369</v>
      </c>
      <c r="F264" s="217" t="s">
        <v>370</v>
      </c>
      <c r="G264" s="218" t="s">
        <v>246</v>
      </c>
      <c r="H264" s="219">
        <v>126</v>
      </c>
      <c r="I264" s="220"/>
      <c r="J264" s="221"/>
      <c r="K264" s="222">
        <f>ROUND(P264*H264,2)</f>
        <v>0</v>
      </c>
      <c r="L264" s="217" t="s">
        <v>1</v>
      </c>
      <c r="M264" s="223"/>
      <c r="N264" s="224" t="s">
        <v>1</v>
      </c>
      <c r="O264" s="225" t="s">
        <v>38</v>
      </c>
      <c r="P264" s="226">
        <f>I264+J264</f>
        <v>0</v>
      </c>
      <c r="Q264" s="226">
        <f>ROUND(I264*H264,2)</f>
        <v>0</v>
      </c>
      <c r="R264" s="226">
        <f>ROUND(J264*H264,2)</f>
        <v>0</v>
      </c>
      <c r="S264" s="88"/>
      <c r="T264" s="227">
        <f>S264*H264</f>
        <v>0</v>
      </c>
      <c r="U264" s="227">
        <v>0</v>
      </c>
      <c r="V264" s="227">
        <f>U264*H264</f>
        <v>0</v>
      </c>
      <c r="W264" s="227">
        <v>0</v>
      </c>
      <c r="X264" s="228">
        <f>W264*H264</f>
        <v>0</v>
      </c>
      <c r="Y264" s="35"/>
      <c r="Z264" s="35"/>
      <c r="AA264" s="35"/>
      <c r="AB264" s="35"/>
      <c r="AC264" s="35"/>
      <c r="AD264" s="35"/>
      <c r="AE264" s="35"/>
      <c r="AR264" s="229" t="s">
        <v>132</v>
      </c>
      <c r="AT264" s="229" t="s">
        <v>128</v>
      </c>
      <c r="AU264" s="229" t="s">
        <v>84</v>
      </c>
      <c r="AY264" s="14" t="s">
        <v>125</v>
      </c>
      <c r="BE264" s="230">
        <f>IF(O264="základní",K264,0)</f>
        <v>0</v>
      </c>
      <c r="BF264" s="230">
        <f>IF(O264="snížená",K264,0)</f>
        <v>0</v>
      </c>
      <c r="BG264" s="230">
        <f>IF(O264="zákl. přenesená",K264,0)</f>
        <v>0</v>
      </c>
      <c r="BH264" s="230">
        <f>IF(O264="sníž. přenesená",K264,0)</f>
        <v>0</v>
      </c>
      <c r="BI264" s="230">
        <f>IF(O264="nulová",K264,0)</f>
        <v>0</v>
      </c>
      <c r="BJ264" s="14" t="s">
        <v>82</v>
      </c>
      <c r="BK264" s="230">
        <f>ROUND(P264*H264,2)</f>
        <v>0</v>
      </c>
      <c r="BL264" s="14" t="s">
        <v>133</v>
      </c>
      <c r="BM264" s="229" t="s">
        <v>371</v>
      </c>
    </row>
    <row r="265" s="2" customFormat="1">
      <c r="A265" s="35"/>
      <c r="B265" s="36"/>
      <c r="C265" s="37"/>
      <c r="D265" s="231" t="s">
        <v>134</v>
      </c>
      <c r="E265" s="37"/>
      <c r="F265" s="232" t="s">
        <v>370</v>
      </c>
      <c r="G265" s="37"/>
      <c r="H265" s="37"/>
      <c r="I265" s="233"/>
      <c r="J265" s="233"/>
      <c r="K265" s="37"/>
      <c r="L265" s="37"/>
      <c r="M265" s="41"/>
      <c r="N265" s="234"/>
      <c r="O265" s="235"/>
      <c r="P265" s="88"/>
      <c r="Q265" s="88"/>
      <c r="R265" s="88"/>
      <c r="S265" s="88"/>
      <c r="T265" s="88"/>
      <c r="U265" s="88"/>
      <c r="V265" s="88"/>
      <c r="W265" s="88"/>
      <c r="X265" s="89"/>
      <c r="Y265" s="35"/>
      <c r="Z265" s="35"/>
      <c r="AA265" s="35"/>
      <c r="AB265" s="35"/>
      <c r="AC265" s="35"/>
      <c r="AD265" s="35"/>
      <c r="AE265" s="35"/>
      <c r="AT265" s="14" t="s">
        <v>134</v>
      </c>
      <c r="AU265" s="14" t="s">
        <v>84</v>
      </c>
    </row>
    <row r="266" s="2" customFormat="1" ht="21.75" customHeight="1">
      <c r="A266" s="35"/>
      <c r="B266" s="36"/>
      <c r="C266" s="215" t="s">
        <v>250</v>
      </c>
      <c r="D266" s="215" t="s">
        <v>128</v>
      </c>
      <c r="E266" s="216" t="s">
        <v>372</v>
      </c>
      <c r="F266" s="217" t="s">
        <v>373</v>
      </c>
      <c r="G266" s="218" t="s">
        <v>246</v>
      </c>
      <c r="H266" s="219">
        <v>59</v>
      </c>
      <c r="I266" s="220"/>
      <c r="J266" s="221"/>
      <c r="K266" s="222">
        <f>ROUND(P266*H266,2)</f>
        <v>0</v>
      </c>
      <c r="L266" s="217" t="s">
        <v>1</v>
      </c>
      <c r="M266" s="223"/>
      <c r="N266" s="224" t="s">
        <v>1</v>
      </c>
      <c r="O266" s="225" t="s">
        <v>38</v>
      </c>
      <c r="P266" s="226">
        <f>I266+J266</f>
        <v>0</v>
      </c>
      <c r="Q266" s="226">
        <f>ROUND(I266*H266,2)</f>
        <v>0</v>
      </c>
      <c r="R266" s="226">
        <f>ROUND(J266*H266,2)</f>
        <v>0</v>
      </c>
      <c r="S266" s="88"/>
      <c r="T266" s="227">
        <f>S266*H266</f>
        <v>0</v>
      </c>
      <c r="U266" s="227">
        <v>0</v>
      </c>
      <c r="V266" s="227">
        <f>U266*H266</f>
        <v>0</v>
      </c>
      <c r="W266" s="227">
        <v>0</v>
      </c>
      <c r="X266" s="228">
        <f>W266*H266</f>
        <v>0</v>
      </c>
      <c r="Y266" s="35"/>
      <c r="Z266" s="35"/>
      <c r="AA266" s="35"/>
      <c r="AB266" s="35"/>
      <c r="AC266" s="35"/>
      <c r="AD266" s="35"/>
      <c r="AE266" s="35"/>
      <c r="AR266" s="229" t="s">
        <v>132</v>
      </c>
      <c r="AT266" s="229" t="s">
        <v>128</v>
      </c>
      <c r="AU266" s="229" t="s">
        <v>84</v>
      </c>
      <c r="AY266" s="14" t="s">
        <v>125</v>
      </c>
      <c r="BE266" s="230">
        <f>IF(O266="základní",K266,0)</f>
        <v>0</v>
      </c>
      <c r="BF266" s="230">
        <f>IF(O266="snížená",K266,0)</f>
        <v>0</v>
      </c>
      <c r="BG266" s="230">
        <f>IF(O266="zákl. přenesená",K266,0)</f>
        <v>0</v>
      </c>
      <c r="BH266" s="230">
        <f>IF(O266="sníž. přenesená",K266,0)</f>
        <v>0</v>
      </c>
      <c r="BI266" s="230">
        <f>IF(O266="nulová",K266,0)</f>
        <v>0</v>
      </c>
      <c r="BJ266" s="14" t="s">
        <v>82</v>
      </c>
      <c r="BK266" s="230">
        <f>ROUND(P266*H266,2)</f>
        <v>0</v>
      </c>
      <c r="BL266" s="14" t="s">
        <v>133</v>
      </c>
      <c r="BM266" s="229" t="s">
        <v>374</v>
      </c>
    </row>
    <row r="267" s="2" customFormat="1">
      <c r="A267" s="35"/>
      <c r="B267" s="36"/>
      <c r="C267" s="37"/>
      <c r="D267" s="231" t="s">
        <v>134</v>
      </c>
      <c r="E267" s="37"/>
      <c r="F267" s="232" t="s">
        <v>373</v>
      </c>
      <c r="G267" s="37"/>
      <c r="H267" s="37"/>
      <c r="I267" s="233"/>
      <c r="J267" s="233"/>
      <c r="K267" s="37"/>
      <c r="L267" s="37"/>
      <c r="M267" s="41"/>
      <c r="N267" s="234"/>
      <c r="O267" s="235"/>
      <c r="P267" s="88"/>
      <c r="Q267" s="88"/>
      <c r="R267" s="88"/>
      <c r="S267" s="88"/>
      <c r="T267" s="88"/>
      <c r="U267" s="88"/>
      <c r="V267" s="88"/>
      <c r="W267" s="88"/>
      <c r="X267" s="89"/>
      <c r="Y267" s="35"/>
      <c r="Z267" s="35"/>
      <c r="AA267" s="35"/>
      <c r="AB267" s="35"/>
      <c r="AC267" s="35"/>
      <c r="AD267" s="35"/>
      <c r="AE267" s="35"/>
      <c r="AT267" s="14" t="s">
        <v>134</v>
      </c>
      <c r="AU267" s="14" t="s">
        <v>84</v>
      </c>
    </row>
    <row r="268" s="2" customFormat="1" ht="21.75" customHeight="1">
      <c r="A268" s="35"/>
      <c r="B268" s="36"/>
      <c r="C268" s="215" t="s">
        <v>375</v>
      </c>
      <c r="D268" s="215" t="s">
        <v>128</v>
      </c>
      <c r="E268" s="216" t="s">
        <v>376</v>
      </c>
      <c r="F268" s="217" t="s">
        <v>377</v>
      </c>
      <c r="G268" s="218" t="s">
        <v>246</v>
      </c>
      <c r="H268" s="219">
        <v>22</v>
      </c>
      <c r="I268" s="220"/>
      <c r="J268" s="221"/>
      <c r="K268" s="222">
        <f>ROUND(P268*H268,2)</f>
        <v>0</v>
      </c>
      <c r="L268" s="217" t="s">
        <v>1</v>
      </c>
      <c r="M268" s="223"/>
      <c r="N268" s="224" t="s">
        <v>1</v>
      </c>
      <c r="O268" s="225" t="s">
        <v>38</v>
      </c>
      <c r="P268" s="226">
        <f>I268+J268</f>
        <v>0</v>
      </c>
      <c r="Q268" s="226">
        <f>ROUND(I268*H268,2)</f>
        <v>0</v>
      </c>
      <c r="R268" s="226">
        <f>ROUND(J268*H268,2)</f>
        <v>0</v>
      </c>
      <c r="S268" s="88"/>
      <c r="T268" s="227">
        <f>S268*H268</f>
        <v>0</v>
      </c>
      <c r="U268" s="227">
        <v>0</v>
      </c>
      <c r="V268" s="227">
        <f>U268*H268</f>
        <v>0</v>
      </c>
      <c r="W268" s="227">
        <v>0</v>
      </c>
      <c r="X268" s="228">
        <f>W268*H268</f>
        <v>0</v>
      </c>
      <c r="Y268" s="35"/>
      <c r="Z268" s="35"/>
      <c r="AA268" s="35"/>
      <c r="AB268" s="35"/>
      <c r="AC268" s="35"/>
      <c r="AD268" s="35"/>
      <c r="AE268" s="35"/>
      <c r="AR268" s="229" t="s">
        <v>132</v>
      </c>
      <c r="AT268" s="229" t="s">
        <v>128</v>
      </c>
      <c r="AU268" s="229" t="s">
        <v>84</v>
      </c>
      <c r="AY268" s="14" t="s">
        <v>125</v>
      </c>
      <c r="BE268" s="230">
        <f>IF(O268="základní",K268,0)</f>
        <v>0</v>
      </c>
      <c r="BF268" s="230">
        <f>IF(O268="snížená",K268,0)</f>
        <v>0</v>
      </c>
      <c r="BG268" s="230">
        <f>IF(O268="zákl. přenesená",K268,0)</f>
        <v>0</v>
      </c>
      <c r="BH268" s="230">
        <f>IF(O268="sníž. přenesená",K268,0)</f>
        <v>0</v>
      </c>
      <c r="BI268" s="230">
        <f>IF(O268="nulová",K268,0)</f>
        <v>0</v>
      </c>
      <c r="BJ268" s="14" t="s">
        <v>82</v>
      </c>
      <c r="BK268" s="230">
        <f>ROUND(P268*H268,2)</f>
        <v>0</v>
      </c>
      <c r="BL268" s="14" t="s">
        <v>133</v>
      </c>
      <c r="BM268" s="229" t="s">
        <v>378</v>
      </c>
    </row>
    <row r="269" s="2" customFormat="1">
      <c r="A269" s="35"/>
      <c r="B269" s="36"/>
      <c r="C269" s="37"/>
      <c r="D269" s="231" t="s">
        <v>134</v>
      </c>
      <c r="E269" s="37"/>
      <c r="F269" s="232" t="s">
        <v>377</v>
      </c>
      <c r="G269" s="37"/>
      <c r="H269" s="37"/>
      <c r="I269" s="233"/>
      <c r="J269" s="233"/>
      <c r="K269" s="37"/>
      <c r="L269" s="37"/>
      <c r="M269" s="41"/>
      <c r="N269" s="234"/>
      <c r="O269" s="235"/>
      <c r="P269" s="88"/>
      <c r="Q269" s="88"/>
      <c r="R269" s="88"/>
      <c r="S269" s="88"/>
      <c r="T269" s="88"/>
      <c r="U269" s="88"/>
      <c r="V269" s="88"/>
      <c r="W269" s="88"/>
      <c r="X269" s="89"/>
      <c r="Y269" s="35"/>
      <c r="Z269" s="35"/>
      <c r="AA269" s="35"/>
      <c r="AB269" s="35"/>
      <c r="AC269" s="35"/>
      <c r="AD269" s="35"/>
      <c r="AE269" s="35"/>
      <c r="AT269" s="14" t="s">
        <v>134</v>
      </c>
      <c r="AU269" s="14" t="s">
        <v>84</v>
      </c>
    </row>
    <row r="270" s="2" customFormat="1" ht="21.75" customHeight="1">
      <c r="A270" s="35"/>
      <c r="B270" s="36"/>
      <c r="C270" s="215" t="s">
        <v>254</v>
      </c>
      <c r="D270" s="215" t="s">
        <v>128</v>
      </c>
      <c r="E270" s="216" t="s">
        <v>379</v>
      </c>
      <c r="F270" s="217" t="s">
        <v>380</v>
      </c>
      <c r="G270" s="218" t="s">
        <v>246</v>
      </c>
      <c r="H270" s="219">
        <v>12</v>
      </c>
      <c r="I270" s="220"/>
      <c r="J270" s="221"/>
      <c r="K270" s="222">
        <f>ROUND(P270*H270,2)</f>
        <v>0</v>
      </c>
      <c r="L270" s="217" t="s">
        <v>1</v>
      </c>
      <c r="M270" s="223"/>
      <c r="N270" s="224" t="s">
        <v>1</v>
      </c>
      <c r="O270" s="225" t="s">
        <v>38</v>
      </c>
      <c r="P270" s="226">
        <f>I270+J270</f>
        <v>0</v>
      </c>
      <c r="Q270" s="226">
        <f>ROUND(I270*H270,2)</f>
        <v>0</v>
      </c>
      <c r="R270" s="226">
        <f>ROUND(J270*H270,2)</f>
        <v>0</v>
      </c>
      <c r="S270" s="88"/>
      <c r="T270" s="227">
        <f>S270*H270</f>
        <v>0</v>
      </c>
      <c r="U270" s="227">
        <v>0</v>
      </c>
      <c r="V270" s="227">
        <f>U270*H270</f>
        <v>0</v>
      </c>
      <c r="W270" s="227">
        <v>0</v>
      </c>
      <c r="X270" s="228">
        <f>W270*H270</f>
        <v>0</v>
      </c>
      <c r="Y270" s="35"/>
      <c r="Z270" s="35"/>
      <c r="AA270" s="35"/>
      <c r="AB270" s="35"/>
      <c r="AC270" s="35"/>
      <c r="AD270" s="35"/>
      <c r="AE270" s="35"/>
      <c r="AR270" s="229" t="s">
        <v>132</v>
      </c>
      <c r="AT270" s="229" t="s">
        <v>128</v>
      </c>
      <c r="AU270" s="229" t="s">
        <v>84</v>
      </c>
      <c r="AY270" s="14" t="s">
        <v>125</v>
      </c>
      <c r="BE270" s="230">
        <f>IF(O270="základní",K270,0)</f>
        <v>0</v>
      </c>
      <c r="BF270" s="230">
        <f>IF(O270="snížená",K270,0)</f>
        <v>0</v>
      </c>
      <c r="BG270" s="230">
        <f>IF(O270="zákl. přenesená",K270,0)</f>
        <v>0</v>
      </c>
      <c r="BH270" s="230">
        <f>IF(O270="sníž. přenesená",K270,0)</f>
        <v>0</v>
      </c>
      <c r="BI270" s="230">
        <f>IF(O270="nulová",K270,0)</f>
        <v>0</v>
      </c>
      <c r="BJ270" s="14" t="s">
        <v>82</v>
      </c>
      <c r="BK270" s="230">
        <f>ROUND(P270*H270,2)</f>
        <v>0</v>
      </c>
      <c r="BL270" s="14" t="s">
        <v>133</v>
      </c>
      <c r="BM270" s="229" t="s">
        <v>381</v>
      </c>
    </row>
    <row r="271" s="2" customFormat="1">
      <c r="A271" s="35"/>
      <c r="B271" s="36"/>
      <c r="C271" s="37"/>
      <c r="D271" s="231" t="s">
        <v>134</v>
      </c>
      <c r="E271" s="37"/>
      <c r="F271" s="232" t="s">
        <v>380</v>
      </c>
      <c r="G271" s="37"/>
      <c r="H271" s="37"/>
      <c r="I271" s="233"/>
      <c r="J271" s="233"/>
      <c r="K271" s="37"/>
      <c r="L271" s="37"/>
      <c r="M271" s="41"/>
      <c r="N271" s="234"/>
      <c r="O271" s="235"/>
      <c r="P271" s="88"/>
      <c r="Q271" s="88"/>
      <c r="R271" s="88"/>
      <c r="S271" s="88"/>
      <c r="T271" s="88"/>
      <c r="U271" s="88"/>
      <c r="V271" s="88"/>
      <c r="W271" s="88"/>
      <c r="X271" s="89"/>
      <c r="Y271" s="35"/>
      <c r="Z271" s="35"/>
      <c r="AA271" s="35"/>
      <c r="AB271" s="35"/>
      <c r="AC271" s="35"/>
      <c r="AD271" s="35"/>
      <c r="AE271" s="35"/>
      <c r="AT271" s="14" t="s">
        <v>134</v>
      </c>
      <c r="AU271" s="14" t="s">
        <v>84</v>
      </c>
    </row>
    <row r="272" s="2" customFormat="1" ht="21.75" customHeight="1">
      <c r="A272" s="35"/>
      <c r="B272" s="36"/>
      <c r="C272" s="215" t="s">
        <v>382</v>
      </c>
      <c r="D272" s="215" t="s">
        <v>128</v>
      </c>
      <c r="E272" s="216" t="s">
        <v>383</v>
      </c>
      <c r="F272" s="217" t="s">
        <v>384</v>
      </c>
      <c r="G272" s="218" t="s">
        <v>246</v>
      </c>
      <c r="H272" s="219">
        <v>30</v>
      </c>
      <c r="I272" s="220"/>
      <c r="J272" s="221"/>
      <c r="K272" s="222">
        <f>ROUND(P272*H272,2)</f>
        <v>0</v>
      </c>
      <c r="L272" s="217" t="s">
        <v>1</v>
      </c>
      <c r="M272" s="223"/>
      <c r="N272" s="224" t="s">
        <v>1</v>
      </c>
      <c r="O272" s="225" t="s">
        <v>38</v>
      </c>
      <c r="P272" s="226">
        <f>I272+J272</f>
        <v>0</v>
      </c>
      <c r="Q272" s="226">
        <f>ROUND(I272*H272,2)</f>
        <v>0</v>
      </c>
      <c r="R272" s="226">
        <f>ROUND(J272*H272,2)</f>
        <v>0</v>
      </c>
      <c r="S272" s="88"/>
      <c r="T272" s="227">
        <f>S272*H272</f>
        <v>0</v>
      </c>
      <c r="U272" s="227">
        <v>0</v>
      </c>
      <c r="V272" s="227">
        <f>U272*H272</f>
        <v>0</v>
      </c>
      <c r="W272" s="227">
        <v>0</v>
      </c>
      <c r="X272" s="228">
        <f>W272*H272</f>
        <v>0</v>
      </c>
      <c r="Y272" s="35"/>
      <c r="Z272" s="35"/>
      <c r="AA272" s="35"/>
      <c r="AB272" s="35"/>
      <c r="AC272" s="35"/>
      <c r="AD272" s="35"/>
      <c r="AE272" s="35"/>
      <c r="AR272" s="229" t="s">
        <v>132</v>
      </c>
      <c r="AT272" s="229" t="s">
        <v>128</v>
      </c>
      <c r="AU272" s="229" t="s">
        <v>84</v>
      </c>
      <c r="AY272" s="14" t="s">
        <v>125</v>
      </c>
      <c r="BE272" s="230">
        <f>IF(O272="základní",K272,0)</f>
        <v>0</v>
      </c>
      <c r="BF272" s="230">
        <f>IF(O272="snížená",K272,0)</f>
        <v>0</v>
      </c>
      <c r="BG272" s="230">
        <f>IF(O272="zákl. přenesená",K272,0)</f>
        <v>0</v>
      </c>
      <c r="BH272" s="230">
        <f>IF(O272="sníž. přenesená",K272,0)</f>
        <v>0</v>
      </c>
      <c r="BI272" s="230">
        <f>IF(O272="nulová",K272,0)</f>
        <v>0</v>
      </c>
      <c r="BJ272" s="14" t="s">
        <v>82</v>
      </c>
      <c r="BK272" s="230">
        <f>ROUND(P272*H272,2)</f>
        <v>0</v>
      </c>
      <c r="BL272" s="14" t="s">
        <v>133</v>
      </c>
      <c r="BM272" s="229" t="s">
        <v>385</v>
      </c>
    </row>
    <row r="273" s="2" customFormat="1">
      <c r="A273" s="35"/>
      <c r="B273" s="36"/>
      <c r="C273" s="37"/>
      <c r="D273" s="231" t="s">
        <v>134</v>
      </c>
      <c r="E273" s="37"/>
      <c r="F273" s="232" t="s">
        <v>384</v>
      </c>
      <c r="G273" s="37"/>
      <c r="H273" s="37"/>
      <c r="I273" s="233"/>
      <c r="J273" s="233"/>
      <c r="K273" s="37"/>
      <c r="L273" s="37"/>
      <c r="M273" s="41"/>
      <c r="N273" s="234"/>
      <c r="O273" s="235"/>
      <c r="P273" s="88"/>
      <c r="Q273" s="88"/>
      <c r="R273" s="88"/>
      <c r="S273" s="88"/>
      <c r="T273" s="88"/>
      <c r="U273" s="88"/>
      <c r="V273" s="88"/>
      <c r="W273" s="88"/>
      <c r="X273" s="89"/>
      <c r="Y273" s="35"/>
      <c r="Z273" s="35"/>
      <c r="AA273" s="35"/>
      <c r="AB273" s="35"/>
      <c r="AC273" s="35"/>
      <c r="AD273" s="35"/>
      <c r="AE273" s="35"/>
      <c r="AT273" s="14" t="s">
        <v>134</v>
      </c>
      <c r="AU273" s="14" t="s">
        <v>84</v>
      </c>
    </row>
    <row r="274" s="2" customFormat="1" ht="16.5" customHeight="1">
      <c r="A274" s="35"/>
      <c r="B274" s="36"/>
      <c r="C274" s="215" t="s">
        <v>257</v>
      </c>
      <c r="D274" s="215" t="s">
        <v>128</v>
      </c>
      <c r="E274" s="216" t="s">
        <v>386</v>
      </c>
      <c r="F274" s="217" t="s">
        <v>387</v>
      </c>
      <c r="G274" s="218" t="s">
        <v>246</v>
      </c>
      <c r="H274" s="219">
        <v>6</v>
      </c>
      <c r="I274" s="220"/>
      <c r="J274" s="221"/>
      <c r="K274" s="222">
        <f>ROUND(P274*H274,2)</f>
        <v>0</v>
      </c>
      <c r="L274" s="217" t="s">
        <v>1</v>
      </c>
      <c r="M274" s="223"/>
      <c r="N274" s="224" t="s">
        <v>1</v>
      </c>
      <c r="O274" s="225" t="s">
        <v>38</v>
      </c>
      <c r="P274" s="226">
        <f>I274+J274</f>
        <v>0</v>
      </c>
      <c r="Q274" s="226">
        <f>ROUND(I274*H274,2)</f>
        <v>0</v>
      </c>
      <c r="R274" s="226">
        <f>ROUND(J274*H274,2)</f>
        <v>0</v>
      </c>
      <c r="S274" s="88"/>
      <c r="T274" s="227">
        <f>S274*H274</f>
        <v>0</v>
      </c>
      <c r="U274" s="227">
        <v>0</v>
      </c>
      <c r="V274" s="227">
        <f>U274*H274</f>
        <v>0</v>
      </c>
      <c r="W274" s="227">
        <v>0</v>
      </c>
      <c r="X274" s="228">
        <f>W274*H274</f>
        <v>0</v>
      </c>
      <c r="Y274" s="35"/>
      <c r="Z274" s="35"/>
      <c r="AA274" s="35"/>
      <c r="AB274" s="35"/>
      <c r="AC274" s="35"/>
      <c r="AD274" s="35"/>
      <c r="AE274" s="35"/>
      <c r="AR274" s="229" t="s">
        <v>132</v>
      </c>
      <c r="AT274" s="229" t="s">
        <v>128</v>
      </c>
      <c r="AU274" s="229" t="s">
        <v>84</v>
      </c>
      <c r="AY274" s="14" t="s">
        <v>125</v>
      </c>
      <c r="BE274" s="230">
        <f>IF(O274="základní",K274,0)</f>
        <v>0</v>
      </c>
      <c r="BF274" s="230">
        <f>IF(O274="snížená",K274,0)</f>
        <v>0</v>
      </c>
      <c r="BG274" s="230">
        <f>IF(O274="zákl. přenesená",K274,0)</f>
        <v>0</v>
      </c>
      <c r="BH274" s="230">
        <f>IF(O274="sníž. přenesená",K274,0)</f>
        <v>0</v>
      </c>
      <c r="BI274" s="230">
        <f>IF(O274="nulová",K274,0)</f>
        <v>0</v>
      </c>
      <c r="BJ274" s="14" t="s">
        <v>82</v>
      </c>
      <c r="BK274" s="230">
        <f>ROUND(P274*H274,2)</f>
        <v>0</v>
      </c>
      <c r="BL274" s="14" t="s">
        <v>133</v>
      </c>
      <c r="BM274" s="229" t="s">
        <v>388</v>
      </c>
    </row>
    <row r="275" s="2" customFormat="1">
      <c r="A275" s="35"/>
      <c r="B275" s="36"/>
      <c r="C275" s="37"/>
      <c r="D275" s="231" t="s">
        <v>134</v>
      </c>
      <c r="E275" s="37"/>
      <c r="F275" s="232" t="s">
        <v>387</v>
      </c>
      <c r="G275" s="37"/>
      <c r="H275" s="37"/>
      <c r="I275" s="233"/>
      <c r="J275" s="233"/>
      <c r="K275" s="37"/>
      <c r="L275" s="37"/>
      <c r="M275" s="41"/>
      <c r="N275" s="234"/>
      <c r="O275" s="235"/>
      <c r="P275" s="88"/>
      <c r="Q275" s="88"/>
      <c r="R275" s="88"/>
      <c r="S275" s="88"/>
      <c r="T275" s="88"/>
      <c r="U275" s="88"/>
      <c r="V275" s="88"/>
      <c r="W275" s="88"/>
      <c r="X275" s="89"/>
      <c r="Y275" s="35"/>
      <c r="Z275" s="35"/>
      <c r="AA275" s="35"/>
      <c r="AB275" s="35"/>
      <c r="AC275" s="35"/>
      <c r="AD275" s="35"/>
      <c r="AE275" s="35"/>
      <c r="AT275" s="14" t="s">
        <v>134</v>
      </c>
      <c r="AU275" s="14" t="s">
        <v>84</v>
      </c>
    </row>
    <row r="276" s="12" customFormat="1" ht="25.92" customHeight="1">
      <c r="A276" s="12"/>
      <c r="B276" s="199"/>
      <c r="C276" s="200"/>
      <c r="D276" s="201" t="s">
        <v>74</v>
      </c>
      <c r="E276" s="202" t="s">
        <v>389</v>
      </c>
      <c r="F276" s="202" t="s">
        <v>390</v>
      </c>
      <c r="G276" s="200"/>
      <c r="H276" s="200"/>
      <c r="I276" s="203"/>
      <c r="J276" s="203"/>
      <c r="K276" s="186">
        <f>BK276</f>
        <v>0</v>
      </c>
      <c r="L276" s="200"/>
      <c r="M276" s="204"/>
      <c r="N276" s="205"/>
      <c r="O276" s="206"/>
      <c r="P276" s="206"/>
      <c r="Q276" s="207">
        <f>SUM(Q277:Q396)</f>
        <v>0</v>
      </c>
      <c r="R276" s="207">
        <f>SUM(R277:R396)</f>
        <v>0</v>
      </c>
      <c r="S276" s="206"/>
      <c r="T276" s="208">
        <f>SUM(T277:T396)</f>
        <v>0</v>
      </c>
      <c r="U276" s="206"/>
      <c r="V276" s="208">
        <f>SUM(V277:V396)</f>
        <v>0</v>
      </c>
      <c r="W276" s="206"/>
      <c r="X276" s="209">
        <f>SUM(X277:X396)</f>
        <v>0</v>
      </c>
      <c r="Y276" s="12"/>
      <c r="Z276" s="12"/>
      <c r="AA276" s="12"/>
      <c r="AB276" s="12"/>
      <c r="AC276" s="12"/>
      <c r="AD276" s="12"/>
      <c r="AE276" s="12"/>
      <c r="AR276" s="210" t="s">
        <v>84</v>
      </c>
      <c r="AT276" s="211" t="s">
        <v>74</v>
      </c>
      <c r="AU276" s="211" t="s">
        <v>75</v>
      </c>
      <c r="AY276" s="210" t="s">
        <v>125</v>
      </c>
      <c r="BK276" s="212">
        <f>SUM(BK277:BK396)</f>
        <v>0</v>
      </c>
    </row>
    <row r="277" s="2" customFormat="1" ht="24.15" customHeight="1">
      <c r="A277" s="35"/>
      <c r="B277" s="36"/>
      <c r="C277" s="236" t="s">
        <v>391</v>
      </c>
      <c r="D277" s="236" t="s">
        <v>392</v>
      </c>
      <c r="E277" s="237" t="s">
        <v>393</v>
      </c>
      <c r="F277" s="238" t="s">
        <v>394</v>
      </c>
      <c r="G277" s="239" t="s">
        <v>131</v>
      </c>
      <c r="H277" s="240">
        <v>5</v>
      </c>
      <c r="I277" s="241"/>
      <c r="J277" s="241"/>
      <c r="K277" s="242">
        <f>ROUND(P277*H277,2)</f>
        <v>0</v>
      </c>
      <c r="L277" s="238" t="s">
        <v>1</v>
      </c>
      <c r="M277" s="41"/>
      <c r="N277" s="243" t="s">
        <v>1</v>
      </c>
      <c r="O277" s="225" t="s">
        <v>38</v>
      </c>
      <c r="P277" s="226">
        <f>I277+J277</f>
        <v>0</v>
      </c>
      <c r="Q277" s="226">
        <f>ROUND(I277*H277,2)</f>
        <v>0</v>
      </c>
      <c r="R277" s="226">
        <f>ROUND(J277*H277,2)</f>
        <v>0</v>
      </c>
      <c r="S277" s="88"/>
      <c r="T277" s="227">
        <f>S277*H277</f>
        <v>0</v>
      </c>
      <c r="U277" s="227">
        <v>0</v>
      </c>
      <c r="V277" s="227">
        <f>U277*H277</f>
        <v>0</v>
      </c>
      <c r="W277" s="227">
        <v>0</v>
      </c>
      <c r="X277" s="228">
        <f>W277*H277</f>
        <v>0</v>
      </c>
      <c r="Y277" s="35"/>
      <c r="Z277" s="35"/>
      <c r="AA277" s="35"/>
      <c r="AB277" s="35"/>
      <c r="AC277" s="35"/>
      <c r="AD277" s="35"/>
      <c r="AE277" s="35"/>
      <c r="AR277" s="229" t="s">
        <v>156</v>
      </c>
      <c r="AT277" s="229" t="s">
        <v>392</v>
      </c>
      <c r="AU277" s="229" t="s">
        <v>82</v>
      </c>
      <c r="AY277" s="14" t="s">
        <v>125</v>
      </c>
      <c r="BE277" s="230">
        <f>IF(O277="základní",K277,0)</f>
        <v>0</v>
      </c>
      <c r="BF277" s="230">
        <f>IF(O277="snížená",K277,0)</f>
        <v>0</v>
      </c>
      <c r="BG277" s="230">
        <f>IF(O277="zákl. přenesená",K277,0)</f>
        <v>0</v>
      </c>
      <c r="BH277" s="230">
        <f>IF(O277="sníž. přenesená",K277,0)</f>
        <v>0</v>
      </c>
      <c r="BI277" s="230">
        <f>IF(O277="nulová",K277,0)</f>
        <v>0</v>
      </c>
      <c r="BJ277" s="14" t="s">
        <v>82</v>
      </c>
      <c r="BK277" s="230">
        <f>ROUND(P277*H277,2)</f>
        <v>0</v>
      </c>
      <c r="BL277" s="14" t="s">
        <v>156</v>
      </c>
      <c r="BM277" s="229" t="s">
        <v>395</v>
      </c>
    </row>
    <row r="278" s="2" customFormat="1">
      <c r="A278" s="35"/>
      <c r="B278" s="36"/>
      <c r="C278" s="37"/>
      <c r="D278" s="231" t="s">
        <v>134</v>
      </c>
      <c r="E278" s="37"/>
      <c r="F278" s="232" t="s">
        <v>394</v>
      </c>
      <c r="G278" s="37"/>
      <c r="H278" s="37"/>
      <c r="I278" s="233"/>
      <c r="J278" s="233"/>
      <c r="K278" s="37"/>
      <c r="L278" s="37"/>
      <c r="M278" s="41"/>
      <c r="N278" s="234"/>
      <c r="O278" s="235"/>
      <c r="P278" s="88"/>
      <c r="Q278" s="88"/>
      <c r="R278" s="88"/>
      <c r="S278" s="88"/>
      <c r="T278" s="88"/>
      <c r="U278" s="88"/>
      <c r="V278" s="88"/>
      <c r="W278" s="88"/>
      <c r="X278" s="89"/>
      <c r="Y278" s="35"/>
      <c r="Z278" s="35"/>
      <c r="AA278" s="35"/>
      <c r="AB278" s="35"/>
      <c r="AC278" s="35"/>
      <c r="AD278" s="35"/>
      <c r="AE278" s="35"/>
      <c r="AT278" s="14" t="s">
        <v>134</v>
      </c>
      <c r="AU278" s="14" t="s">
        <v>82</v>
      </c>
    </row>
    <row r="279" s="2" customFormat="1" ht="24.15" customHeight="1">
      <c r="A279" s="35"/>
      <c r="B279" s="36"/>
      <c r="C279" s="236" t="s">
        <v>261</v>
      </c>
      <c r="D279" s="236" t="s">
        <v>392</v>
      </c>
      <c r="E279" s="237" t="s">
        <v>396</v>
      </c>
      <c r="F279" s="238" t="s">
        <v>397</v>
      </c>
      <c r="G279" s="239" t="s">
        <v>131</v>
      </c>
      <c r="H279" s="240">
        <v>3</v>
      </c>
      <c r="I279" s="241"/>
      <c r="J279" s="241"/>
      <c r="K279" s="242">
        <f>ROUND(P279*H279,2)</f>
        <v>0</v>
      </c>
      <c r="L279" s="238" t="s">
        <v>1</v>
      </c>
      <c r="M279" s="41"/>
      <c r="N279" s="243" t="s">
        <v>1</v>
      </c>
      <c r="O279" s="225" t="s">
        <v>38</v>
      </c>
      <c r="P279" s="226">
        <f>I279+J279</f>
        <v>0</v>
      </c>
      <c r="Q279" s="226">
        <f>ROUND(I279*H279,2)</f>
        <v>0</v>
      </c>
      <c r="R279" s="226">
        <f>ROUND(J279*H279,2)</f>
        <v>0</v>
      </c>
      <c r="S279" s="88"/>
      <c r="T279" s="227">
        <f>S279*H279</f>
        <v>0</v>
      </c>
      <c r="U279" s="227">
        <v>0</v>
      </c>
      <c r="V279" s="227">
        <f>U279*H279</f>
        <v>0</v>
      </c>
      <c r="W279" s="227">
        <v>0</v>
      </c>
      <c r="X279" s="228">
        <f>W279*H279</f>
        <v>0</v>
      </c>
      <c r="Y279" s="35"/>
      <c r="Z279" s="35"/>
      <c r="AA279" s="35"/>
      <c r="AB279" s="35"/>
      <c r="AC279" s="35"/>
      <c r="AD279" s="35"/>
      <c r="AE279" s="35"/>
      <c r="AR279" s="229" t="s">
        <v>156</v>
      </c>
      <c r="AT279" s="229" t="s">
        <v>392</v>
      </c>
      <c r="AU279" s="229" t="s">
        <v>82</v>
      </c>
      <c r="AY279" s="14" t="s">
        <v>125</v>
      </c>
      <c r="BE279" s="230">
        <f>IF(O279="základní",K279,0)</f>
        <v>0</v>
      </c>
      <c r="BF279" s="230">
        <f>IF(O279="snížená",K279,0)</f>
        <v>0</v>
      </c>
      <c r="BG279" s="230">
        <f>IF(O279="zákl. přenesená",K279,0)</f>
        <v>0</v>
      </c>
      <c r="BH279" s="230">
        <f>IF(O279="sníž. přenesená",K279,0)</f>
        <v>0</v>
      </c>
      <c r="BI279" s="230">
        <f>IF(O279="nulová",K279,0)</f>
        <v>0</v>
      </c>
      <c r="BJ279" s="14" t="s">
        <v>82</v>
      </c>
      <c r="BK279" s="230">
        <f>ROUND(P279*H279,2)</f>
        <v>0</v>
      </c>
      <c r="BL279" s="14" t="s">
        <v>156</v>
      </c>
      <c r="BM279" s="229" t="s">
        <v>398</v>
      </c>
    </row>
    <row r="280" s="2" customFormat="1">
      <c r="A280" s="35"/>
      <c r="B280" s="36"/>
      <c r="C280" s="37"/>
      <c r="D280" s="231" t="s">
        <v>134</v>
      </c>
      <c r="E280" s="37"/>
      <c r="F280" s="232" t="s">
        <v>397</v>
      </c>
      <c r="G280" s="37"/>
      <c r="H280" s="37"/>
      <c r="I280" s="233"/>
      <c r="J280" s="233"/>
      <c r="K280" s="37"/>
      <c r="L280" s="37"/>
      <c r="M280" s="41"/>
      <c r="N280" s="234"/>
      <c r="O280" s="235"/>
      <c r="P280" s="88"/>
      <c r="Q280" s="88"/>
      <c r="R280" s="88"/>
      <c r="S280" s="88"/>
      <c r="T280" s="88"/>
      <c r="U280" s="88"/>
      <c r="V280" s="88"/>
      <c r="W280" s="88"/>
      <c r="X280" s="89"/>
      <c r="Y280" s="35"/>
      <c r="Z280" s="35"/>
      <c r="AA280" s="35"/>
      <c r="AB280" s="35"/>
      <c r="AC280" s="35"/>
      <c r="AD280" s="35"/>
      <c r="AE280" s="35"/>
      <c r="AT280" s="14" t="s">
        <v>134</v>
      </c>
      <c r="AU280" s="14" t="s">
        <v>82</v>
      </c>
    </row>
    <row r="281" s="2" customFormat="1" ht="24.15" customHeight="1">
      <c r="A281" s="35"/>
      <c r="B281" s="36"/>
      <c r="C281" s="236" t="s">
        <v>399</v>
      </c>
      <c r="D281" s="236" t="s">
        <v>392</v>
      </c>
      <c r="E281" s="237" t="s">
        <v>400</v>
      </c>
      <c r="F281" s="238" t="s">
        <v>401</v>
      </c>
      <c r="G281" s="239" t="s">
        <v>131</v>
      </c>
      <c r="H281" s="240">
        <v>1</v>
      </c>
      <c r="I281" s="241"/>
      <c r="J281" s="241"/>
      <c r="K281" s="242">
        <f>ROUND(P281*H281,2)</f>
        <v>0</v>
      </c>
      <c r="L281" s="238" t="s">
        <v>1</v>
      </c>
      <c r="M281" s="41"/>
      <c r="N281" s="243" t="s">
        <v>1</v>
      </c>
      <c r="O281" s="225" t="s">
        <v>38</v>
      </c>
      <c r="P281" s="226">
        <f>I281+J281</f>
        <v>0</v>
      </c>
      <c r="Q281" s="226">
        <f>ROUND(I281*H281,2)</f>
        <v>0</v>
      </c>
      <c r="R281" s="226">
        <f>ROUND(J281*H281,2)</f>
        <v>0</v>
      </c>
      <c r="S281" s="88"/>
      <c r="T281" s="227">
        <f>S281*H281</f>
        <v>0</v>
      </c>
      <c r="U281" s="227">
        <v>0</v>
      </c>
      <c r="V281" s="227">
        <f>U281*H281</f>
        <v>0</v>
      </c>
      <c r="W281" s="227">
        <v>0</v>
      </c>
      <c r="X281" s="228">
        <f>W281*H281</f>
        <v>0</v>
      </c>
      <c r="Y281" s="35"/>
      <c r="Z281" s="35"/>
      <c r="AA281" s="35"/>
      <c r="AB281" s="35"/>
      <c r="AC281" s="35"/>
      <c r="AD281" s="35"/>
      <c r="AE281" s="35"/>
      <c r="AR281" s="229" t="s">
        <v>156</v>
      </c>
      <c r="AT281" s="229" t="s">
        <v>392</v>
      </c>
      <c r="AU281" s="229" t="s">
        <v>82</v>
      </c>
      <c r="AY281" s="14" t="s">
        <v>125</v>
      </c>
      <c r="BE281" s="230">
        <f>IF(O281="základní",K281,0)</f>
        <v>0</v>
      </c>
      <c r="BF281" s="230">
        <f>IF(O281="snížená",K281,0)</f>
        <v>0</v>
      </c>
      <c r="BG281" s="230">
        <f>IF(O281="zákl. přenesená",K281,0)</f>
        <v>0</v>
      </c>
      <c r="BH281" s="230">
        <f>IF(O281="sníž. přenesená",K281,0)</f>
        <v>0</v>
      </c>
      <c r="BI281" s="230">
        <f>IF(O281="nulová",K281,0)</f>
        <v>0</v>
      </c>
      <c r="BJ281" s="14" t="s">
        <v>82</v>
      </c>
      <c r="BK281" s="230">
        <f>ROUND(P281*H281,2)</f>
        <v>0</v>
      </c>
      <c r="BL281" s="14" t="s">
        <v>156</v>
      </c>
      <c r="BM281" s="229" t="s">
        <v>402</v>
      </c>
    </row>
    <row r="282" s="2" customFormat="1">
      <c r="A282" s="35"/>
      <c r="B282" s="36"/>
      <c r="C282" s="37"/>
      <c r="D282" s="231" t="s">
        <v>134</v>
      </c>
      <c r="E282" s="37"/>
      <c r="F282" s="232" t="s">
        <v>401</v>
      </c>
      <c r="G282" s="37"/>
      <c r="H282" s="37"/>
      <c r="I282" s="233"/>
      <c r="J282" s="233"/>
      <c r="K282" s="37"/>
      <c r="L282" s="37"/>
      <c r="M282" s="41"/>
      <c r="N282" s="234"/>
      <c r="O282" s="235"/>
      <c r="P282" s="88"/>
      <c r="Q282" s="88"/>
      <c r="R282" s="88"/>
      <c r="S282" s="88"/>
      <c r="T282" s="88"/>
      <c r="U282" s="88"/>
      <c r="V282" s="88"/>
      <c r="W282" s="88"/>
      <c r="X282" s="89"/>
      <c r="Y282" s="35"/>
      <c r="Z282" s="35"/>
      <c r="AA282" s="35"/>
      <c r="AB282" s="35"/>
      <c r="AC282" s="35"/>
      <c r="AD282" s="35"/>
      <c r="AE282" s="35"/>
      <c r="AT282" s="14" t="s">
        <v>134</v>
      </c>
      <c r="AU282" s="14" t="s">
        <v>82</v>
      </c>
    </row>
    <row r="283" s="2" customFormat="1" ht="16.5" customHeight="1">
      <c r="A283" s="35"/>
      <c r="B283" s="36"/>
      <c r="C283" s="236" t="s">
        <v>264</v>
      </c>
      <c r="D283" s="236" t="s">
        <v>392</v>
      </c>
      <c r="E283" s="237" t="s">
        <v>403</v>
      </c>
      <c r="F283" s="238" t="s">
        <v>404</v>
      </c>
      <c r="G283" s="239" t="s">
        <v>131</v>
      </c>
      <c r="H283" s="240">
        <v>1</v>
      </c>
      <c r="I283" s="241"/>
      <c r="J283" s="241"/>
      <c r="K283" s="242">
        <f>ROUND(P283*H283,2)</f>
        <v>0</v>
      </c>
      <c r="L283" s="238" t="s">
        <v>1</v>
      </c>
      <c r="M283" s="41"/>
      <c r="N283" s="243" t="s">
        <v>1</v>
      </c>
      <c r="O283" s="225" t="s">
        <v>38</v>
      </c>
      <c r="P283" s="226">
        <f>I283+J283</f>
        <v>0</v>
      </c>
      <c r="Q283" s="226">
        <f>ROUND(I283*H283,2)</f>
        <v>0</v>
      </c>
      <c r="R283" s="226">
        <f>ROUND(J283*H283,2)</f>
        <v>0</v>
      </c>
      <c r="S283" s="88"/>
      <c r="T283" s="227">
        <f>S283*H283</f>
        <v>0</v>
      </c>
      <c r="U283" s="227">
        <v>0</v>
      </c>
      <c r="V283" s="227">
        <f>U283*H283</f>
        <v>0</v>
      </c>
      <c r="W283" s="227">
        <v>0</v>
      </c>
      <c r="X283" s="228">
        <f>W283*H283</f>
        <v>0</v>
      </c>
      <c r="Y283" s="35"/>
      <c r="Z283" s="35"/>
      <c r="AA283" s="35"/>
      <c r="AB283" s="35"/>
      <c r="AC283" s="35"/>
      <c r="AD283" s="35"/>
      <c r="AE283" s="35"/>
      <c r="AR283" s="229" t="s">
        <v>156</v>
      </c>
      <c r="AT283" s="229" t="s">
        <v>392</v>
      </c>
      <c r="AU283" s="229" t="s">
        <v>82</v>
      </c>
      <c r="AY283" s="14" t="s">
        <v>125</v>
      </c>
      <c r="BE283" s="230">
        <f>IF(O283="základní",K283,0)</f>
        <v>0</v>
      </c>
      <c r="BF283" s="230">
        <f>IF(O283="snížená",K283,0)</f>
        <v>0</v>
      </c>
      <c r="BG283" s="230">
        <f>IF(O283="zákl. přenesená",K283,0)</f>
        <v>0</v>
      </c>
      <c r="BH283" s="230">
        <f>IF(O283="sníž. přenesená",K283,0)</f>
        <v>0</v>
      </c>
      <c r="BI283" s="230">
        <f>IF(O283="nulová",K283,0)</f>
        <v>0</v>
      </c>
      <c r="BJ283" s="14" t="s">
        <v>82</v>
      </c>
      <c r="BK283" s="230">
        <f>ROUND(P283*H283,2)</f>
        <v>0</v>
      </c>
      <c r="BL283" s="14" t="s">
        <v>156</v>
      </c>
      <c r="BM283" s="229" t="s">
        <v>405</v>
      </c>
    </row>
    <row r="284" s="2" customFormat="1">
      <c r="A284" s="35"/>
      <c r="B284" s="36"/>
      <c r="C284" s="37"/>
      <c r="D284" s="231" t="s">
        <v>134</v>
      </c>
      <c r="E284" s="37"/>
      <c r="F284" s="232" t="s">
        <v>404</v>
      </c>
      <c r="G284" s="37"/>
      <c r="H284" s="37"/>
      <c r="I284" s="233"/>
      <c r="J284" s="233"/>
      <c r="K284" s="37"/>
      <c r="L284" s="37"/>
      <c r="M284" s="41"/>
      <c r="N284" s="234"/>
      <c r="O284" s="235"/>
      <c r="P284" s="88"/>
      <c r="Q284" s="88"/>
      <c r="R284" s="88"/>
      <c r="S284" s="88"/>
      <c r="T284" s="88"/>
      <c r="U284" s="88"/>
      <c r="V284" s="88"/>
      <c r="W284" s="88"/>
      <c r="X284" s="89"/>
      <c r="Y284" s="35"/>
      <c r="Z284" s="35"/>
      <c r="AA284" s="35"/>
      <c r="AB284" s="35"/>
      <c r="AC284" s="35"/>
      <c r="AD284" s="35"/>
      <c r="AE284" s="35"/>
      <c r="AT284" s="14" t="s">
        <v>134</v>
      </c>
      <c r="AU284" s="14" t="s">
        <v>82</v>
      </c>
    </row>
    <row r="285" s="2" customFormat="1" ht="24.15" customHeight="1">
      <c r="A285" s="35"/>
      <c r="B285" s="36"/>
      <c r="C285" s="236" t="s">
        <v>406</v>
      </c>
      <c r="D285" s="236" t="s">
        <v>392</v>
      </c>
      <c r="E285" s="237" t="s">
        <v>407</v>
      </c>
      <c r="F285" s="238" t="s">
        <v>408</v>
      </c>
      <c r="G285" s="239" t="s">
        <v>131</v>
      </c>
      <c r="H285" s="240">
        <v>7</v>
      </c>
      <c r="I285" s="241"/>
      <c r="J285" s="241"/>
      <c r="K285" s="242">
        <f>ROUND(P285*H285,2)</f>
        <v>0</v>
      </c>
      <c r="L285" s="238" t="s">
        <v>1</v>
      </c>
      <c r="M285" s="41"/>
      <c r="N285" s="243" t="s">
        <v>1</v>
      </c>
      <c r="O285" s="225" t="s">
        <v>38</v>
      </c>
      <c r="P285" s="226">
        <f>I285+J285</f>
        <v>0</v>
      </c>
      <c r="Q285" s="226">
        <f>ROUND(I285*H285,2)</f>
        <v>0</v>
      </c>
      <c r="R285" s="226">
        <f>ROUND(J285*H285,2)</f>
        <v>0</v>
      </c>
      <c r="S285" s="88"/>
      <c r="T285" s="227">
        <f>S285*H285</f>
        <v>0</v>
      </c>
      <c r="U285" s="227">
        <v>0</v>
      </c>
      <c r="V285" s="227">
        <f>U285*H285</f>
        <v>0</v>
      </c>
      <c r="W285" s="227">
        <v>0</v>
      </c>
      <c r="X285" s="228">
        <f>W285*H285</f>
        <v>0</v>
      </c>
      <c r="Y285" s="35"/>
      <c r="Z285" s="35"/>
      <c r="AA285" s="35"/>
      <c r="AB285" s="35"/>
      <c r="AC285" s="35"/>
      <c r="AD285" s="35"/>
      <c r="AE285" s="35"/>
      <c r="AR285" s="229" t="s">
        <v>156</v>
      </c>
      <c r="AT285" s="229" t="s">
        <v>392</v>
      </c>
      <c r="AU285" s="229" t="s">
        <v>82</v>
      </c>
      <c r="AY285" s="14" t="s">
        <v>125</v>
      </c>
      <c r="BE285" s="230">
        <f>IF(O285="základní",K285,0)</f>
        <v>0</v>
      </c>
      <c r="BF285" s="230">
        <f>IF(O285="snížená",K285,0)</f>
        <v>0</v>
      </c>
      <c r="BG285" s="230">
        <f>IF(O285="zákl. přenesená",K285,0)</f>
        <v>0</v>
      </c>
      <c r="BH285" s="230">
        <f>IF(O285="sníž. přenesená",K285,0)</f>
        <v>0</v>
      </c>
      <c r="BI285" s="230">
        <f>IF(O285="nulová",K285,0)</f>
        <v>0</v>
      </c>
      <c r="BJ285" s="14" t="s">
        <v>82</v>
      </c>
      <c r="BK285" s="230">
        <f>ROUND(P285*H285,2)</f>
        <v>0</v>
      </c>
      <c r="BL285" s="14" t="s">
        <v>156</v>
      </c>
      <c r="BM285" s="229" t="s">
        <v>409</v>
      </c>
    </row>
    <row r="286" s="2" customFormat="1">
      <c r="A286" s="35"/>
      <c r="B286" s="36"/>
      <c r="C286" s="37"/>
      <c r="D286" s="231" t="s">
        <v>134</v>
      </c>
      <c r="E286" s="37"/>
      <c r="F286" s="232" t="s">
        <v>408</v>
      </c>
      <c r="G286" s="37"/>
      <c r="H286" s="37"/>
      <c r="I286" s="233"/>
      <c r="J286" s="233"/>
      <c r="K286" s="37"/>
      <c r="L286" s="37"/>
      <c r="M286" s="41"/>
      <c r="N286" s="234"/>
      <c r="O286" s="235"/>
      <c r="P286" s="88"/>
      <c r="Q286" s="88"/>
      <c r="R286" s="88"/>
      <c r="S286" s="88"/>
      <c r="T286" s="88"/>
      <c r="U286" s="88"/>
      <c r="V286" s="88"/>
      <c r="W286" s="88"/>
      <c r="X286" s="89"/>
      <c r="Y286" s="35"/>
      <c r="Z286" s="35"/>
      <c r="AA286" s="35"/>
      <c r="AB286" s="35"/>
      <c r="AC286" s="35"/>
      <c r="AD286" s="35"/>
      <c r="AE286" s="35"/>
      <c r="AT286" s="14" t="s">
        <v>134</v>
      </c>
      <c r="AU286" s="14" t="s">
        <v>82</v>
      </c>
    </row>
    <row r="287" s="2" customFormat="1" ht="24.15" customHeight="1">
      <c r="A287" s="35"/>
      <c r="B287" s="36"/>
      <c r="C287" s="236" t="s">
        <v>268</v>
      </c>
      <c r="D287" s="236" t="s">
        <v>392</v>
      </c>
      <c r="E287" s="237" t="s">
        <v>410</v>
      </c>
      <c r="F287" s="238" t="s">
        <v>411</v>
      </c>
      <c r="G287" s="239" t="s">
        <v>131</v>
      </c>
      <c r="H287" s="240">
        <v>22</v>
      </c>
      <c r="I287" s="241"/>
      <c r="J287" s="241"/>
      <c r="K287" s="242">
        <f>ROUND(P287*H287,2)</f>
        <v>0</v>
      </c>
      <c r="L287" s="238" t="s">
        <v>1</v>
      </c>
      <c r="M287" s="41"/>
      <c r="N287" s="243" t="s">
        <v>1</v>
      </c>
      <c r="O287" s="225" t="s">
        <v>38</v>
      </c>
      <c r="P287" s="226">
        <f>I287+J287</f>
        <v>0</v>
      </c>
      <c r="Q287" s="226">
        <f>ROUND(I287*H287,2)</f>
        <v>0</v>
      </c>
      <c r="R287" s="226">
        <f>ROUND(J287*H287,2)</f>
        <v>0</v>
      </c>
      <c r="S287" s="88"/>
      <c r="T287" s="227">
        <f>S287*H287</f>
        <v>0</v>
      </c>
      <c r="U287" s="227">
        <v>0</v>
      </c>
      <c r="V287" s="227">
        <f>U287*H287</f>
        <v>0</v>
      </c>
      <c r="W287" s="227">
        <v>0</v>
      </c>
      <c r="X287" s="228">
        <f>W287*H287</f>
        <v>0</v>
      </c>
      <c r="Y287" s="35"/>
      <c r="Z287" s="35"/>
      <c r="AA287" s="35"/>
      <c r="AB287" s="35"/>
      <c r="AC287" s="35"/>
      <c r="AD287" s="35"/>
      <c r="AE287" s="35"/>
      <c r="AR287" s="229" t="s">
        <v>156</v>
      </c>
      <c r="AT287" s="229" t="s">
        <v>392</v>
      </c>
      <c r="AU287" s="229" t="s">
        <v>82</v>
      </c>
      <c r="AY287" s="14" t="s">
        <v>125</v>
      </c>
      <c r="BE287" s="230">
        <f>IF(O287="základní",K287,0)</f>
        <v>0</v>
      </c>
      <c r="BF287" s="230">
        <f>IF(O287="snížená",K287,0)</f>
        <v>0</v>
      </c>
      <c r="BG287" s="230">
        <f>IF(O287="zákl. přenesená",K287,0)</f>
        <v>0</v>
      </c>
      <c r="BH287" s="230">
        <f>IF(O287="sníž. přenesená",K287,0)</f>
        <v>0</v>
      </c>
      <c r="BI287" s="230">
        <f>IF(O287="nulová",K287,0)</f>
        <v>0</v>
      </c>
      <c r="BJ287" s="14" t="s">
        <v>82</v>
      </c>
      <c r="BK287" s="230">
        <f>ROUND(P287*H287,2)</f>
        <v>0</v>
      </c>
      <c r="BL287" s="14" t="s">
        <v>156</v>
      </c>
      <c r="BM287" s="229" t="s">
        <v>412</v>
      </c>
    </row>
    <row r="288" s="2" customFormat="1">
      <c r="A288" s="35"/>
      <c r="B288" s="36"/>
      <c r="C288" s="37"/>
      <c r="D288" s="231" t="s">
        <v>134</v>
      </c>
      <c r="E288" s="37"/>
      <c r="F288" s="232" t="s">
        <v>411</v>
      </c>
      <c r="G288" s="37"/>
      <c r="H288" s="37"/>
      <c r="I288" s="233"/>
      <c r="J288" s="233"/>
      <c r="K288" s="37"/>
      <c r="L288" s="37"/>
      <c r="M288" s="41"/>
      <c r="N288" s="234"/>
      <c r="O288" s="235"/>
      <c r="P288" s="88"/>
      <c r="Q288" s="88"/>
      <c r="R288" s="88"/>
      <c r="S288" s="88"/>
      <c r="T288" s="88"/>
      <c r="U288" s="88"/>
      <c r="V288" s="88"/>
      <c r="W288" s="88"/>
      <c r="X288" s="89"/>
      <c r="Y288" s="35"/>
      <c r="Z288" s="35"/>
      <c r="AA288" s="35"/>
      <c r="AB288" s="35"/>
      <c r="AC288" s="35"/>
      <c r="AD288" s="35"/>
      <c r="AE288" s="35"/>
      <c r="AT288" s="14" t="s">
        <v>134</v>
      </c>
      <c r="AU288" s="14" t="s">
        <v>82</v>
      </c>
    </row>
    <row r="289" s="2" customFormat="1" ht="24.15" customHeight="1">
      <c r="A289" s="35"/>
      <c r="B289" s="36"/>
      <c r="C289" s="236" t="s">
        <v>413</v>
      </c>
      <c r="D289" s="236" t="s">
        <v>392</v>
      </c>
      <c r="E289" s="237" t="s">
        <v>414</v>
      </c>
      <c r="F289" s="238" t="s">
        <v>415</v>
      </c>
      <c r="G289" s="239" t="s">
        <v>131</v>
      </c>
      <c r="H289" s="240">
        <v>14</v>
      </c>
      <c r="I289" s="241"/>
      <c r="J289" s="241"/>
      <c r="K289" s="242">
        <f>ROUND(P289*H289,2)</f>
        <v>0</v>
      </c>
      <c r="L289" s="238" t="s">
        <v>1</v>
      </c>
      <c r="M289" s="41"/>
      <c r="N289" s="243" t="s">
        <v>1</v>
      </c>
      <c r="O289" s="225" t="s">
        <v>38</v>
      </c>
      <c r="P289" s="226">
        <f>I289+J289</f>
        <v>0</v>
      </c>
      <c r="Q289" s="226">
        <f>ROUND(I289*H289,2)</f>
        <v>0</v>
      </c>
      <c r="R289" s="226">
        <f>ROUND(J289*H289,2)</f>
        <v>0</v>
      </c>
      <c r="S289" s="88"/>
      <c r="T289" s="227">
        <f>S289*H289</f>
        <v>0</v>
      </c>
      <c r="U289" s="227">
        <v>0</v>
      </c>
      <c r="V289" s="227">
        <f>U289*H289</f>
        <v>0</v>
      </c>
      <c r="W289" s="227">
        <v>0</v>
      </c>
      <c r="X289" s="228">
        <f>W289*H289</f>
        <v>0</v>
      </c>
      <c r="Y289" s="35"/>
      <c r="Z289" s="35"/>
      <c r="AA289" s="35"/>
      <c r="AB289" s="35"/>
      <c r="AC289" s="35"/>
      <c r="AD289" s="35"/>
      <c r="AE289" s="35"/>
      <c r="AR289" s="229" t="s">
        <v>156</v>
      </c>
      <c r="AT289" s="229" t="s">
        <v>392</v>
      </c>
      <c r="AU289" s="229" t="s">
        <v>82</v>
      </c>
      <c r="AY289" s="14" t="s">
        <v>125</v>
      </c>
      <c r="BE289" s="230">
        <f>IF(O289="základní",K289,0)</f>
        <v>0</v>
      </c>
      <c r="BF289" s="230">
        <f>IF(O289="snížená",K289,0)</f>
        <v>0</v>
      </c>
      <c r="BG289" s="230">
        <f>IF(O289="zákl. přenesená",K289,0)</f>
        <v>0</v>
      </c>
      <c r="BH289" s="230">
        <f>IF(O289="sníž. přenesená",K289,0)</f>
        <v>0</v>
      </c>
      <c r="BI289" s="230">
        <f>IF(O289="nulová",K289,0)</f>
        <v>0</v>
      </c>
      <c r="BJ289" s="14" t="s">
        <v>82</v>
      </c>
      <c r="BK289" s="230">
        <f>ROUND(P289*H289,2)</f>
        <v>0</v>
      </c>
      <c r="BL289" s="14" t="s">
        <v>156</v>
      </c>
      <c r="BM289" s="229" t="s">
        <v>416</v>
      </c>
    </row>
    <row r="290" s="2" customFormat="1">
      <c r="A290" s="35"/>
      <c r="B290" s="36"/>
      <c r="C290" s="37"/>
      <c r="D290" s="231" t="s">
        <v>134</v>
      </c>
      <c r="E290" s="37"/>
      <c r="F290" s="232" t="s">
        <v>415</v>
      </c>
      <c r="G290" s="37"/>
      <c r="H290" s="37"/>
      <c r="I290" s="233"/>
      <c r="J290" s="233"/>
      <c r="K290" s="37"/>
      <c r="L290" s="37"/>
      <c r="M290" s="41"/>
      <c r="N290" s="234"/>
      <c r="O290" s="235"/>
      <c r="P290" s="88"/>
      <c r="Q290" s="88"/>
      <c r="R290" s="88"/>
      <c r="S290" s="88"/>
      <c r="T290" s="88"/>
      <c r="U290" s="88"/>
      <c r="V290" s="88"/>
      <c r="W290" s="88"/>
      <c r="X290" s="89"/>
      <c r="Y290" s="35"/>
      <c r="Z290" s="35"/>
      <c r="AA290" s="35"/>
      <c r="AB290" s="35"/>
      <c r="AC290" s="35"/>
      <c r="AD290" s="35"/>
      <c r="AE290" s="35"/>
      <c r="AT290" s="14" t="s">
        <v>134</v>
      </c>
      <c r="AU290" s="14" t="s">
        <v>82</v>
      </c>
    </row>
    <row r="291" s="2" customFormat="1" ht="24.15" customHeight="1">
      <c r="A291" s="35"/>
      <c r="B291" s="36"/>
      <c r="C291" s="236" t="s">
        <v>272</v>
      </c>
      <c r="D291" s="236" t="s">
        <v>392</v>
      </c>
      <c r="E291" s="237" t="s">
        <v>417</v>
      </c>
      <c r="F291" s="238" t="s">
        <v>418</v>
      </c>
      <c r="G291" s="239" t="s">
        <v>131</v>
      </c>
      <c r="H291" s="240">
        <v>4</v>
      </c>
      <c r="I291" s="241"/>
      <c r="J291" s="241"/>
      <c r="K291" s="242">
        <f>ROUND(P291*H291,2)</f>
        <v>0</v>
      </c>
      <c r="L291" s="238" t="s">
        <v>1</v>
      </c>
      <c r="M291" s="41"/>
      <c r="N291" s="243" t="s">
        <v>1</v>
      </c>
      <c r="O291" s="225" t="s">
        <v>38</v>
      </c>
      <c r="P291" s="226">
        <f>I291+J291</f>
        <v>0</v>
      </c>
      <c r="Q291" s="226">
        <f>ROUND(I291*H291,2)</f>
        <v>0</v>
      </c>
      <c r="R291" s="226">
        <f>ROUND(J291*H291,2)</f>
        <v>0</v>
      </c>
      <c r="S291" s="88"/>
      <c r="T291" s="227">
        <f>S291*H291</f>
        <v>0</v>
      </c>
      <c r="U291" s="227">
        <v>0</v>
      </c>
      <c r="V291" s="227">
        <f>U291*H291</f>
        <v>0</v>
      </c>
      <c r="W291" s="227">
        <v>0</v>
      </c>
      <c r="X291" s="228">
        <f>W291*H291</f>
        <v>0</v>
      </c>
      <c r="Y291" s="35"/>
      <c r="Z291" s="35"/>
      <c r="AA291" s="35"/>
      <c r="AB291" s="35"/>
      <c r="AC291" s="35"/>
      <c r="AD291" s="35"/>
      <c r="AE291" s="35"/>
      <c r="AR291" s="229" t="s">
        <v>156</v>
      </c>
      <c r="AT291" s="229" t="s">
        <v>392</v>
      </c>
      <c r="AU291" s="229" t="s">
        <v>82</v>
      </c>
      <c r="AY291" s="14" t="s">
        <v>125</v>
      </c>
      <c r="BE291" s="230">
        <f>IF(O291="základní",K291,0)</f>
        <v>0</v>
      </c>
      <c r="BF291" s="230">
        <f>IF(O291="snížená",K291,0)</f>
        <v>0</v>
      </c>
      <c r="BG291" s="230">
        <f>IF(O291="zákl. přenesená",K291,0)</f>
        <v>0</v>
      </c>
      <c r="BH291" s="230">
        <f>IF(O291="sníž. přenesená",K291,0)</f>
        <v>0</v>
      </c>
      <c r="BI291" s="230">
        <f>IF(O291="nulová",K291,0)</f>
        <v>0</v>
      </c>
      <c r="BJ291" s="14" t="s">
        <v>82</v>
      </c>
      <c r="BK291" s="230">
        <f>ROUND(P291*H291,2)</f>
        <v>0</v>
      </c>
      <c r="BL291" s="14" t="s">
        <v>156</v>
      </c>
      <c r="BM291" s="229" t="s">
        <v>419</v>
      </c>
    </row>
    <row r="292" s="2" customFormat="1">
      <c r="A292" s="35"/>
      <c r="B292" s="36"/>
      <c r="C292" s="37"/>
      <c r="D292" s="231" t="s">
        <v>134</v>
      </c>
      <c r="E292" s="37"/>
      <c r="F292" s="232" t="s">
        <v>418</v>
      </c>
      <c r="G292" s="37"/>
      <c r="H292" s="37"/>
      <c r="I292" s="233"/>
      <c r="J292" s="233"/>
      <c r="K292" s="37"/>
      <c r="L292" s="37"/>
      <c r="M292" s="41"/>
      <c r="N292" s="234"/>
      <c r="O292" s="235"/>
      <c r="P292" s="88"/>
      <c r="Q292" s="88"/>
      <c r="R292" s="88"/>
      <c r="S292" s="88"/>
      <c r="T292" s="88"/>
      <c r="U292" s="88"/>
      <c r="V292" s="88"/>
      <c r="W292" s="88"/>
      <c r="X292" s="89"/>
      <c r="Y292" s="35"/>
      <c r="Z292" s="35"/>
      <c r="AA292" s="35"/>
      <c r="AB292" s="35"/>
      <c r="AC292" s="35"/>
      <c r="AD292" s="35"/>
      <c r="AE292" s="35"/>
      <c r="AT292" s="14" t="s">
        <v>134</v>
      </c>
      <c r="AU292" s="14" t="s">
        <v>82</v>
      </c>
    </row>
    <row r="293" s="2" customFormat="1" ht="24.15" customHeight="1">
      <c r="A293" s="35"/>
      <c r="B293" s="36"/>
      <c r="C293" s="236" t="s">
        <v>420</v>
      </c>
      <c r="D293" s="236" t="s">
        <v>392</v>
      </c>
      <c r="E293" s="237" t="s">
        <v>421</v>
      </c>
      <c r="F293" s="238" t="s">
        <v>422</v>
      </c>
      <c r="G293" s="239" t="s">
        <v>131</v>
      </c>
      <c r="H293" s="240">
        <v>16</v>
      </c>
      <c r="I293" s="241"/>
      <c r="J293" s="241"/>
      <c r="K293" s="242">
        <f>ROUND(P293*H293,2)</f>
        <v>0</v>
      </c>
      <c r="L293" s="238" t="s">
        <v>1</v>
      </c>
      <c r="M293" s="41"/>
      <c r="N293" s="243" t="s">
        <v>1</v>
      </c>
      <c r="O293" s="225" t="s">
        <v>38</v>
      </c>
      <c r="P293" s="226">
        <f>I293+J293</f>
        <v>0</v>
      </c>
      <c r="Q293" s="226">
        <f>ROUND(I293*H293,2)</f>
        <v>0</v>
      </c>
      <c r="R293" s="226">
        <f>ROUND(J293*H293,2)</f>
        <v>0</v>
      </c>
      <c r="S293" s="88"/>
      <c r="T293" s="227">
        <f>S293*H293</f>
        <v>0</v>
      </c>
      <c r="U293" s="227">
        <v>0</v>
      </c>
      <c r="V293" s="227">
        <f>U293*H293</f>
        <v>0</v>
      </c>
      <c r="W293" s="227">
        <v>0</v>
      </c>
      <c r="X293" s="228">
        <f>W293*H293</f>
        <v>0</v>
      </c>
      <c r="Y293" s="35"/>
      <c r="Z293" s="35"/>
      <c r="AA293" s="35"/>
      <c r="AB293" s="35"/>
      <c r="AC293" s="35"/>
      <c r="AD293" s="35"/>
      <c r="AE293" s="35"/>
      <c r="AR293" s="229" t="s">
        <v>156</v>
      </c>
      <c r="AT293" s="229" t="s">
        <v>392</v>
      </c>
      <c r="AU293" s="229" t="s">
        <v>82</v>
      </c>
      <c r="AY293" s="14" t="s">
        <v>125</v>
      </c>
      <c r="BE293" s="230">
        <f>IF(O293="základní",K293,0)</f>
        <v>0</v>
      </c>
      <c r="BF293" s="230">
        <f>IF(O293="snížená",K293,0)</f>
        <v>0</v>
      </c>
      <c r="BG293" s="230">
        <f>IF(O293="zákl. přenesená",K293,0)</f>
        <v>0</v>
      </c>
      <c r="BH293" s="230">
        <f>IF(O293="sníž. přenesená",K293,0)</f>
        <v>0</v>
      </c>
      <c r="BI293" s="230">
        <f>IF(O293="nulová",K293,0)</f>
        <v>0</v>
      </c>
      <c r="BJ293" s="14" t="s">
        <v>82</v>
      </c>
      <c r="BK293" s="230">
        <f>ROUND(P293*H293,2)</f>
        <v>0</v>
      </c>
      <c r="BL293" s="14" t="s">
        <v>156</v>
      </c>
      <c r="BM293" s="229" t="s">
        <v>423</v>
      </c>
    </row>
    <row r="294" s="2" customFormat="1">
      <c r="A294" s="35"/>
      <c r="B294" s="36"/>
      <c r="C294" s="37"/>
      <c r="D294" s="231" t="s">
        <v>134</v>
      </c>
      <c r="E294" s="37"/>
      <c r="F294" s="232" t="s">
        <v>422</v>
      </c>
      <c r="G294" s="37"/>
      <c r="H294" s="37"/>
      <c r="I294" s="233"/>
      <c r="J294" s="233"/>
      <c r="K294" s="37"/>
      <c r="L294" s="37"/>
      <c r="M294" s="41"/>
      <c r="N294" s="234"/>
      <c r="O294" s="235"/>
      <c r="P294" s="88"/>
      <c r="Q294" s="88"/>
      <c r="R294" s="88"/>
      <c r="S294" s="88"/>
      <c r="T294" s="88"/>
      <c r="U294" s="88"/>
      <c r="V294" s="88"/>
      <c r="W294" s="88"/>
      <c r="X294" s="89"/>
      <c r="Y294" s="35"/>
      <c r="Z294" s="35"/>
      <c r="AA294" s="35"/>
      <c r="AB294" s="35"/>
      <c r="AC294" s="35"/>
      <c r="AD294" s="35"/>
      <c r="AE294" s="35"/>
      <c r="AT294" s="14" t="s">
        <v>134</v>
      </c>
      <c r="AU294" s="14" t="s">
        <v>82</v>
      </c>
    </row>
    <row r="295" s="2" customFormat="1" ht="24.15" customHeight="1">
      <c r="A295" s="35"/>
      <c r="B295" s="36"/>
      <c r="C295" s="236" t="s">
        <v>276</v>
      </c>
      <c r="D295" s="236" t="s">
        <v>392</v>
      </c>
      <c r="E295" s="237" t="s">
        <v>424</v>
      </c>
      <c r="F295" s="238" t="s">
        <v>425</v>
      </c>
      <c r="G295" s="239" t="s">
        <v>131</v>
      </c>
      <c r="H295" s="240">
        <v>4</v>
      </c>
      <c r="I295" s="241"/>
      <c r="J295" s="241"/>
      <c r="K295" s="242">
        <f>ROUND(P295*H295,2)</f>
        <v>0</v>
      </c>
      <c r="L295" s="238" t="s">
        <v>1</v>
      </c>
      <c r="M295" s="41"/>
      <c r="N295" s="243" t="s">
        <v>1</v>
      </c>
      <c r="O295" s="225" t="s">
        <v>38</v>
      </c>
      <c r="P295" s="226">
        <f>I295+J295</f>
        <v>0</v>
      </c>
      <c r="Q295" s="226">
        <f>ROUND(I295*H295,2)</f>
        <v>0</v>
      </c>
      <c r="R295" s="226">
        <f>ROUND(J295*H295,2)</f>
        <v>0</v>
      </c>
      <c r="S295" s="88"/>
      <c r="T295" s="227">
        <f>S295*H295</f>
        <v>0</v>
      </c>
      <c r="U295" s="227">
        <v>0</v>
      </c>
      <c r="V295" s="227">
        <f>U295*H295</f>
        <v>0</v>
      </c>
      <c r="W295" s="227">
        <v>0</v>
      </c>
      <c r="X295" s="228">
        <f>W295*H295</f>
        <v>0</v>
      </c>
      <c r="Y295" s="35"/>
      <c r="Z295" s="35"/>
      <c r="AA295" s="35"/>
      <c r="AB295" s="35"/>
      <c r="AC295" s="35"/>
      <c r="AD295" s="35"/>
      <c r="AE295" s="35"/>
      <c r="AR295" s="229" t="s">
        <v>156</v>
      </c>
      <c r="AT295" s="229" t="s">
        <v>392</v>
      </c>
      <c r="AU295" s="229" t="s">
        <v>82</v>
      </c>
      <c r="AY295" s="14" t="s">
        <v>125</v>
      </c>
      <c r="BE295" s="230">
        <f>IF(O295="základní",K295,0)</f>
        <v>0</v>
      </c>
      <c r="BF295" s="230">
        <f>IF(O295="snížená",K295,0)</f>
        <v>0</v>
      </c>
      <c r="BG295" s="230">
        <f>IF(O295="zákl. přenesená",K295,0)</f>
        <v>0</v>
      </c>
      <c r="BH295" s="230">
        <f>IF(O295="sníž. přenesená",K295,0)</f>
        <v>0</v>
      </c>
      <c r="BI295" s="230">
        <f>IF(O295="nulová",K295,0)</f>
        <v>0</v>
      </c>
      <c r="BJ295" s="14" t="s">
        <v>82</v>
      </c>
      <c r="BK295" s="230">
        <f>ROUND(P295*H295,2)</f>
        <v>0</v>
      </c>
      <c r="BL295" s="14" t="s">
        <v>156</v>
      </c>
      <c r="BM295" s="229" t="s">
        <v>426</v>
      </c>
    </row>
    <row r="296" s="2" customFormat="1">
      <c r="A296" s="35"/>
      <c r="B296" s="36"/>
      <c r="C296" s="37"/>
      <c r="D296" s="231" t="s">
        <v>134</v>
      </c>
      <c r="E296" s="37"/>
      <c r="F296" s="232" t="s">
        <v>425</v>
      </c>
      <c r="G296" s="37"/>
      <c r="H296" s="37"/>
      <c r="I296" s="233"/>
      <c r="J296" s="233"/>
      <c r="K296" s="37"/>
      <c r="L296" s="37"/>
      <c r="M296" s="41"/>
      <c r="N296" s="234"/>
      <c r="O296" s="235"/>
      <c r="P296" s="88"/>
      <c r="Q296" s="88"/>
      <c r="R296" s="88"/>
      <c r="S296" s="88"/>
      <c r="T296" s="88"/>
      <c r="U296" s="88"/>
      <c r="V296" s="88"/>
      <c r="W296" s="88"/>
      <c r="X296" s="89"/>
      <c r="Y296" s="35"/>
      <c r="Z296" s="35"/>
      <c r="AA296" s="35"/>
      <c r="AB296" s="35"/>
      <c r="AC296" s="35"/>
      <c r="AD296" s="35"/>
      <c r="AE296" s="35"/>
      <c r="AT296" s="14" t="s">
        <v>134</v>
      </c>
      <c r="AU296" s="14" t="s">
        <v>82</v>
      </c>
    </row>
    <row r="297" s="2" customFormat="1" ht="24.15" customHeight="1">
      <c r="A297" s="35"/>
      <c r="B297" s="36"/>
      <c r="C297" s="236" t="s">
        <v>427</v>
      </c>
      <c r="D297" s="236" t="s">
        <v>392</v>
      </c>
      <c r="E297" s="237" t="s">
        <v>428</v>
      </c>
      <c r="F297" s="238" t="s">
        <v>429</v>
      </c>
      <c r="G297" s="239" t="s">
        <v>131</v>
      </c>
      <c r="H297" s="240">
        <v>15</v>
      </c>
      <c r="I297" s="241"/>
      <c r="J297" s="241"/>
      <c r="K297" s="242">
        <f>ROUND(P297*H297,2)</f>
        <v>0</v>
      </c>
      <c r="L297" s="238" t="s">
        <v>1</v>
      </c>
      <c r="M297" s="41"/>
      <c r="N297" s="243" t="s">
        <v>1</v>
      </c>
      <c r="O297" s="225" t="s">
        <v>38</v>
      </c>
      <c r="P297" s="226">
        <f>I297+J297</f>
        <v>0</v>
      </c>
      <c r="Q297" s="226">
        <f>ROUND(I297*H297,2)</f>
        <v>0</v>
      </c>
      <c r="R297" s="226">
        <f>ROUND(J297*H297,2)</f>
        <v>0</v>
      </c>
      <c r="S297" s="88"/>
      <c r="T297" s="227">
        <f>S297*H297</f>
        <v>0</v>
      </c>
      <c r="U297" s="227">
        <v>0</v>
      </c>
      <c r="V297" s="227">
        <f>U297*H297</f>
        <v>0</v>
      </c>
      <c r="W297" s="227">
        <v>0</v>
      </c>
      <c r="X297" s="228">
        <f>W297*H297</f>
        <v>0</v>
      </c>
      <c r="Y297" s="35"/>
      <c r="Z297" s="35"/>
      <c r="AA297" s="35"/>
      <c r="AB297" s="35"/>
      <c r="AC297" s="35"/>
      <c r="AD297" s="35"/>
      <c r="AE297" s="35"/>
      <c r="AR297" s="229" t="s">
        <v>156</v>
      </c>
      <c r="AT297" s="229" t="s">
        <v>392</v>
      </c>
      <c r="AU297" s="229" t="s">
        <v>82</v>
      </c>
      <c r="AY297" s="14" t="s">
        <v>125</v>
      </c>
      <c r="BE297" s="230">
        <f>IF(O297="základní",K297,0)</f>
        <v>0</v>
      </c>
      <c r="BF297" s="230">
        <f>IF(O297="snížená",K297,0)</f>
        <v>0</v>
      </c>
      <c r="BG297" s="230">
        <f>IF(O297="zákl. přenesená",K297,0)</f>
        <v>0</v>
      </c>
      <c r="BH297" s="230">
        <f>IF(O297="sníž. přenesená",K297,0)</f>
        <v>0</v>
      </c>
      <c r="BI297" s="230">
        <f>IF(O297="nulová",K297,0)</f>
        <v>0</v>
      </c>
      <c r="BJ297" s="14" t="s">
        <v>82</v>
      </c>
      <c r="BK297" s="230">
        <f>ROUND(P297*H297,2)</f>
        <v>0</v>
      </c>
      <c r="BL297" s="14" t="s">
        <v>156</v>
      </c>
      <c r="BM297" s="229" t="s">
        <v>430</v>
      </c>
    </row>
    <row r="298" s="2" customFormat="1">
      <c r="A298" s="35"/>
      <c r="B298" s="36"/>
      <c r="C298" s="37"/>
      <c r="D298" s="231" t="s">
        <v>134</v>
      </c>
      <c r="E298" s="37"/>
      <c r="F298" s="232" t="s">
        <v>429</v>
      </c>
      <c r="G298" s="37"/>
      <c r="H298" s="37"/>
      <c r="I298" s="233"/>
      <c r="J298" s="233"/>
      <c r="K298" s="37"/>
      <c r="L298" s="37"/>
      <c r="M298" s="41"/>
      <c r="N298" s="234"/>
      <c r="O298" s="235"/>
      <c r="P298" s="88"/>
      <c r="Q298" s="88"/>
      <c r="R298" s="88"/>
      <c r="S298" s="88"/>
      <c r="T298" s="88"/>
      <c r="U298" s="88"/>
      <c r="V298" s="88"/>
      <c r="W298" s="88"/>
      <c r="X298" s="89"/>
      <c r="Y298" s="35"/>
      <c r="Z298" s="35"/>
      <c r="AA298" s="35"/>
      <c r="AB298" s="35"/>
      <c r="AC298" s="35"/>
      <c r="AD298" s="35"/>
      <c r="AE298" s="35"/>
      <c r="AT298" s="14" t="s">
        <v>134</v>
      </c>
      <c r="AU298" s="14" t="s">
        <v>82</v>
      </c>
    </row>
    <row r="299" s="2" customFormat="1" ht="24.15" customHeight="1">
      <c r="A299" s="35"/>
      <c r="B299" s="36"/>
      <c r="C299" s="236" t="s">
        <v>280</v>
      </c>
      <c r="D299" s="236" t="s">
        <v>392</v>
      </c>
      <c r="E299" s="237" t="s">
        <v>431</v>
      </c>
      <c r="F299" s="238" t="s">
        <v>432</v>
      </c>
      <c r="G299" s="239" t="s">
        <v>131</v>
      </c>
      <c r="H299" s="240">
        <v>72</v>
      </c>
      <c r="I299" s="241"/>
      <c r="J299" s="241"/>
      <c r="K299" s="242">
        <f>ROUND(P299*H299,2)</f>
        <v>0</v>
      </c>
      <c r="L299" s="238" t="s">
        <v>1</v>
      </c>
      <c r="M299" s="41"/>
      <c r="N299" s="243" t="s">
        <v>1</v>
      </c>
      <c r="O299" s="225" t="s">
        <v>38</v>
      </c>
      <c r="P299" s="226">
        <f>I299+J299</f>
        <v>0</v>
      </c>
      <c r="Q299" s="226">
        <f>ROUND(I299*H299,2)</f>
        <v>0</v>
      </c>
      <c r="R299" s="226">
        <f>ROUND(J299*H299,2)</f>
        <v>0</v>
      </c>
      <c r="S299" s="88"/>
      <c r="T299" s="227">
        <f>S299*H299</f>
        <v>0</v>
      </c>
      <c r="U299" s="227">
        <v>0</v>
      </c>
      <c r="V299" s="227">
        <f>U299*H299</f>
        <v>0</v>
      </c>
      <c r="W299" s="227">
        <v>0</v>
      </c>
      <c r="X299" s="228">
        <f>W299*H299</f>
        <v>0</v>
      </c>
      <c r="Y299" s="35"/>
      <c r="Z299" s="35"/>
      <c r="AA299" s="35"/>
      <c r="AB299" s="35"/>
      <c r="AC299" s="35"/>
      <c r="AD299" s="35"/>
      <c r="AE299" s="35"/>
      <c r="AR299" s="229" t="s">
        <v>156</v>
      </c>
      <c r="AT299" s="229" t="s">
        <v>392</v>
      </c>
      <c r="AU299" s="229" t="s">
        <v>82</v>
      </c>
      <c r="AY299" s="14" t="s">
        <v>125</v>
      </c>
      <c r="BE299" s="230">
        <f>IF(O299="základní",K299,0)</f>
        <v>0</v>
      </c>
      <c r="BF299" s="230">
        <f>IF(O299="snížená",K299,0)</f>
        <v>0</v>
      </c>
      <c r="BG299" s="230">
        <f>IF(O299="zákl. přenesená",K299,0)</f>
        <v>0</v>
      </c>
      <c r="BH299" s="230">
        <f>IF(O299="sníž. přenesená",K299,0)</f>
        <v>0</v>
      </c>
      <c r="BI299" s="230">
        <f>IF(O299="nulová",K299,0)</f>
        <v>0</v>
      </c>
      <c r="BJ299" s="14" t="s">
        <v>82</v>
      </c>
      <c r="BK299" s="230">
        <f>ROUND(P299*H299,2)</f>
        <v>0</v>
      </c>
      <c r="BL299" s="14" t="s">
        <v>156</v>
      </c>
      <c r="BM299" s="229" t="s">
        <v>433</v>
      </c>
    </row>
    <row r="300" s="2" customFormat="1">
      <c r="A300" s="35"/>
      <c r="B300" s="36"/>
      <c r="C300" s="37"/>
      <c r="D300" s="231" t="s">
        <v>134</v>
      </c>
      <c r="E300" s="37"/>
      <c r="F300" s="232" t="s">
        <v>432</v>
      </c>
      <c r="G300" s="37"/>
      <c r="H300" s="37"/>
      <c r="I300" s="233"/>
      <c r="J300" s="233"/>
      <c r="K300" s="37"/>
      <c r="L300" s="37"/>
      <c r="M300" s="41"/>
      <c r="N300" s="234"/>
      <c r="O300" s="235"/>
      <c r="P300" s="88"/>
      <c r="Q300" s="88"/>
      <c r="R300" s="88"/>
      <c r="S300" s="88"/>
      <c r="T300" s="88"/>
      <c r="U300" s="88"/>
      <c r="V300" s="88"/>
      <c r="W300" s="88"/>
      <c r="X300" s="89"/>
      <c r="Y300" s="35"/>
      <c r="Z300" s="35"/>
      <c r="AA300" s="35"/>
      <c r="AB300" s="35"/>
      <c r="AC300" s="35"/>
      <c r="AD300" s="35"/>
      <c r="AE300" s="35"/>
      <c r="AT300" s="14" t="s">
        <v>134</v>
      </c>
      <c r="AU300" s="14" t="s">
        <v>82</v>
      </c>
    </row>
    <row r="301" s="2" customFormat="1" ht="24.15" customHeight="1">
      <c r="A301" s="35"/>
      <c r="B301" s="36"/>
      <c r="C301" s="236" t="s">
        <v>434</v>
      </c>
      <c r="D301" s="236" t="s">
        <v>392</v>
      </c>
      <c r="E301" s="237" t="s">
        <v>435</v>
      </c>
      <c r="F301" s="238" t="s">
        <v>436</v>
      </c>
      <c r="G301" s="239" t="s">
        <v>131</v>
      </c>
      <c r="H301" s="240">
        <v>16</v>
      </c>
      <c r="I301" s="241"/>
      <c r="J301" s="241"/>
      <c r="K301" s="242">
        <f>ROUND(P301*H301,2)</f>
        <v>0</v>
      </c>
      <c r="L301" s="238" t="s">
        <v>1</v>
      </c>
      <c r="M301" s="41"/>
      <c r="N301" s="243" t="s">
        <v>1</v>
      </c>
      <c r="O301" s="225" t="s">
        <v>38</v>
      </c>
      <c r="P301" s="226">
        <f>I301+J301</f>
        <v>0</v>
      </c>
      <c r="Q301" s="226">
        <f>ROUND(I301*H301,2)</f>
        <v>0</v>
      </c>
      <c r="R301" s="226">
        <f>ROUND(J301*H301,2)</f>
        <v>0</v>
      </c>
      <c r="S301" s="88"/>
      <c r="T301" s="227">
        <f>S301*H301</f>
        <v>0</v>
      </c>
      <c r="U301" s="227">
        <v>0</v>
      </c>
      <c r="V301" s="227">
        <f>U301*H301</f>
        <v>0</v>
      </c>
      <c r="W301" s="227">
        <v>0</v>
      </c>
      <c r="X301" s="228">
        <f>W301*H301</f>
        <v>0</v>
      </c>
      <c r="Y301" s="35"/>
      <c r="Z301" s="35"/>
      <c r="AA301" s="35"/>
      <c r="AB301" s="35"/>
      <c r="AC301" s="35"/>
      <c r="AD301" s="35"/>
      <c r="AE301" s="35"/>
      <c r="AR301" s="229" t="s">
        <v>156</v>
      </c>
      <c r="AT301" s="229" t="s">
        <v>392</v>
      </c>
      <c r="AU301" s="229" t="s">
        <v>82</v>
      </c>
      <c r="AY301" s="14" t="s">
        <v>125</v>
      </c>
      <c r="BE301" s="230">
        <f>IF(O301="základní",K301,0)</f>
        <v>0</v>
      </c>
      <c r="BF301" s="230">
        <f>IF(O301="snížená",K301,0)</f>
        <v>0</v>
      </c>
      <c r="BG301" s="230">
        <f>IF(O301="zákl. přenesená",K301,0)</f>
        <v>0</v>
      </c>
      <c r="BH301" s="230">
        <f>IF(O301="sníž. přenesená",K301,0)</f>
        <v>0</v>
      </c>
      <c r="BI301" s="230">
        <f>IF(O301="nulová",K301,0)</f>
        <v>0</v>
      </c>
      <c r="BJ301" s="14" t="s">
        <v>82</v>
      </c>
      <c r="BK301" s="230">
        <f>ROUND(P301*H301,2)</f>
        <v>0</v>
      </c>
      <c r="BL301" s="14" t="s">
        <v>156</v>
      </c>
      <c r="BM301" s="229" t="s">
        <v>437</v>
      </c>
    </row>
    <row r="302" s="2" customFormat="1">
      <c r="A302" s="35"/>
      <c r="B302" s="36"/>
      <c r="C302" s="37"/>
      <c r="D302" s="231" t="s">
        <v>134</v>
      </c>
      <c r="E302" s="37"/>
      <c r="F302" s="232" t="s">
        <v>436</v>
      </c>
      <c r="G302" s="37"/>
      <c r="H302" s="37"/>
      <c r="I302" s="233"/>
      <c r="J302" s="233"/>
      <c r="K302" s="37"/>
      <c r="L302" s="37"/>
      <c r="M302" s="41"/>
      <c r="N302" s="234"/>
      <c r="O302" s="235"/>
      <c r="P302" s="88"/>
      <c r="Q302" s="88"/>
      <c r="R302" s="88"/>
      <c r="S302" s="88"/>
      <c r="T302" s="88"/>
      <c r="U302" s="88"/>
      <c r="V302" s="88"/>
      <c r="W302" s="88"/>
      <c r="X302" s="89"/>
      <c r="Y302" s="35"/>
      <c r="Z302" s="35"/>
      <c r="AA302" s="35"/>
      <c r="AB302" s="35"/>
      <c r="AC302" s="35"/>
      <c r="AD302" s="35"/>
      <c r="AE302" s="35"/>
      <c r="AT302" s="14" t="s">
        <v>134</v>
      </c>
      <c r="AU302" s="14" t="s">
        <v>82</v>
      </c>
    </row>
    <row r="303" s="2" customFormat="1" ht="24.15" customHeight="1">
      <c r="A303" s="35"/>
      <c r="B303" s="36"/>
      <c r="C303" s="236" t="s">
        <v>284</v>
      </c>
      <c r="D303" s="236" t="s">
        <v>392</v>
      </c>
      <c r="E303" s="237" t="s">
        <v>438</v>
      </c>
      <c r="F303" s="238" t="s">
        <v>439</v>
      </c>
      <c r="G303" s="239" t="s">
        <v>131</v>
      </c>
      <c r="H303" s="240">
        <v>9</v>
      </c>
      <c r="I303" s="241"/>
      <c r="J303" s="241"/>
      <c r="K303" s="242">
        <f>ROUND(P303*H303,2)</f>
        <v>0</v>
      </c>
      <c r="L303" s="238" t="s">
        <v>1</v>
      </c>
      <c r="M303" s="41"/>
      <c r="N303" s="243" t="s">
        <v>1</v>
      </c>
      <c r="O303" s="225" t="s">
        <v>38</v>
      </c>
      <c r="P303" s="226">
        <f>I303+J303</f>
        <v>0</v>
      </c>
      <c r="Q303" s="226">
        <f>ROUND(I303*H303,2)</f>
        <v>0</v>
      </c>
      <c r="R303" s="226">
        <f>ROUND(J303*H303,2)</f>
        <v>0</v>
      </c>
      <c r="S303" s="88"/>
      <c r="T303" s="227">
        <f>S303*H303</f>
        <v>0</v>
      </c>
      <c r="U303" s="227">
        <v>0</v>
      </c>
      <c r="V303" s="227">
        <f>U303*H303</f>
        <v>0</v>
      </c>
      <c r="W303" s="227">
        <v>0</v>
      </c>
      <c r="X303" s="228">
        <f>W303*H303</f>
        <v>0</v>
      </c>
      <c r="Y303" s="35"/>
      <c r="Z303" s="35"/>
      <c r="AA303" s="35"/>
      <c r="AB303" s="35"/>
      <c r="AC303" s="35"/>
      <c r="AD303" s="35"/>
      <c r="AE303" s="35"/>
      <c r="AR303" s="229" t="s">
        <v>156</v>
      </c>
      <c r="AT303" s="229" t="s">
        <v>392</v>
      </c>
      <c r="AU303" s="229" t="s">
        <v>82</v>
      </c>
      <c r="AY303" s="14" t="s">
        <v>125</v>
      </c>
      <c r="BE303" s="230">
        <f>IF(O303="základní",K303,0)</f>
        <v>0</v>
      </c>
      <c r="BF303" s="230">
        <f>IF(O303="snížená",K303,0)</f>
        <v>0</v>
      </c>
      <c r="BG303" s="230">
        <f>IF(O303="zákl. přenesená",K303,0)</f>
        <v>0</v>
      </c>
      <c r="BH303" s="230">
        <f>IF(O303="sníž. přenesená",K303,0)</f>
        <v>0</v>
      </c>
      <c r="BI303" s="230">
        <f>IF(O303="nulová",K303,0)</f>
        <v>0</v>
      </c>
      <c r="BJ303" s="14" t="s">
        <v>82</v>
      </c>
      <c r="BK303" s="230">
        <f>ROUND(P303*H303,2)</f>
        <v>0</v>
      </c>
      <c r="BL303" s="14" t="s">
        <v>156</v>
      </c>
      <c r="BM303" s="229" t="s">
        <v>440</v>
      </c>
    </row>
    <row r="304" s="2" customFormat="1">
      <c r="A304" s="35"/>
      <c r="B304" s="36"/>
      <c r="C304" s="37"/>
      <c r="D304" s="231" t="s">
        <v>134</v>
      </c>
      <c r="E304" s="37"/>
      <c r="F304" s="232" t="s">
        <v>439</v>
      </c>
      <c r="G304" s="37"/>
      <c r="H304" s="37"/>
      <c r="I304" s="233"/>
      <c r="J304" s="233"/>
      <c r="K304" s="37"/>
      <c r="L304" s="37"/>
      <c r="M304" s="41"/>
      <c r="N304" s="234"/>
      <c r="O304" s="235"/>
      <c r="P304" s="88"/>
      <c r="Q304" s="88"/>
      <c r="R304" s="88"/>
      <c r="S304" s="88"/>
      <c r="T304" s="88"/>
      <c r="U304" s="88"/>
      <c r="V304" s="88"/>
      <c r="W304" s="88"/>
      <c r="X304" s="89"/>
      <c r="Y304" s="35"/>
      <c r="Z304" s="35"/>
      <c r="AA304" s="35"/>
      <c r="AB304" s="35"/>
      <c r="AC304" s="35"/>
      <c r="AD304" s="35"/>
      <c r="AE304" s="35"/>
      <c r="AT304" s="14" t="s">
        <v>134</v>
      </c>
      <c r="AU304" s="14" t="s">
        <v>82</v>
      </c>
    </row>
    <row r="305" s="2" customFormat="1" ht="24.15" customHeight="1">
      <c r="A305" s="35"/>
      <c r="B305" s="36"/>
      <c r="C305" s="236" t="s">
        <v>441</v>
      </c>
      <c r="D305" s="236" t="s">
        <v>392</v>
      </c>
      <c r="E305" s="237" t="s">
        <v>442</v>
      </c>
      <c r="F305" s="238" t="s">
        <v>443</v>
      </c>
      <c r="G305" s="239" t="s">
        <v>131</v>
      </c>
      <c r="H305" s="240">
        <v>7</v>
      </c>
      <c r="I305" s="241"/>
      <c r="J305" s="241"/>
      <c r="K305" s="242">
        <f>ROUND(P305*H305,2)</f>
        <v>0</v>
      </c>
      <c r="L305" s="238" t="s">
        <v>1</v>
      </c>
      <c r="M305" s="41"/>
      <c r="N305" s="243" t="s">
        <v>1</v>
      </c>
      <c r="O305" s="225" t="s">
        <v>38</v>
      </c>
      <c r="P305" s="226">
        <f>I305+J305</f>
        <v>0</v>
      </c>
      <c r="Q305" s="226">
        <f>ROUND(I305*H305,2)</f>
        <v>0</v>
      </c>
      <c r="R305" s="226">
        <f>ROUND(J305*H305,2)</f>
        <v>0</v>
      </c>
      <c r="S305" s="88"/>
      <c r="T305" s="227">
        <f>S305*H305</f>
        <v>0</v>
      </c>
      <c r="U305" s="227">
        <v>0</v>
      </c>
      <c r="V305" s="227">
        <f>U305*H305</f>
        <v>0</v>
      </c>
      <c r="W305" s="227">
        <v>0</v>
      </c>
      <c r="X305" s="228">
        <f>W305*H305</f>
        <v>0</v>
      </c>
      <c r="Y305" s="35"/>
      <c r="Z305" s="35"/>
      <c r="AA305" s="35"/>
      <c r="AB305" s="35"/>
      <c r="AC305" s="35"/>
      <c r="AD305" s="35"/>
      <c r="AE305" s="35"/>
      <c r="AR305" s="229" t="s">
        <v>156</v>
      </c>
      <c r="AT305" s="229" t="s">
        <v>392</v>
      </c>
      <c r="AU305" s="229" t="s">
        <v>82</v>
      </c>
      <c r="AY305" s="14" t="s">
        <v>125</v>
      </c>
      <c r="BE305" s="230">
        <f>IF(O305="základní",K305,0)</f>
        <v>0</v>
      </c>
      <c r="BF305" s="230">
        <f>IF(O305="snížená",K305,0)</f>
        <v>0</v>
      </c>
      <c r="BG305" s="230">
        <f>IF(O305="zákl. přenesená",K305,0)</f>
        <v>0</v>
      </c>
      <c r="BH305" s="230">
        <f>IF(O305="sníž. přenesená",K305,0)</f>
        <v>0</v>
      </c>
      <c r="BI305" s="230">
        <f>IF(O305="nulová",K305,0)</f>
        <v>0</v>
      </c>
      <c r="BJ305" s="14" t="s">
        <v>82</v>
      </c>
      <c r="BK305" s="230">
        <f>ROUND(P305*H305,2)</f>
        <v>0</v>
      </c>
      <c r="BL305" s="14" t="s">
        <v>156</v>
      </c>
      <c r="BM305" s="229" t="s">
        <v>444</v>
      </c>
    </row>
    <row r="306" s="2" customFormat="1">
      <c r="A306" s="35"/>
      <c r="B306" s="36"/>
      <c r="C306" s="37"/>
      <c r="D306" s="231" t="s">
        <v>134</v>
      </c>
      <c r="E306" s="37"/>
      <c r="F306" s="232" t="s">
        <v>443</v>
      </c>
      <c r="G306" s="37"/>
      <c r="H306" s="37"/>
      <c r="I306" s="233"/>
      <c r="J306" s="233"/>
      <c r="K306" s="37"/>
      <c r="L306" s="37"/>
      <c r="M306" s="41"/>
      <c r="N306" s="234"/>
      <c r="O306" s="235"/>
      <c r="P306" s="88"/>
      <c r="Q306" s="88"/>
      <c r="R306" s="88"/>
      <c r="S306" s="88"/>
      <c r="T306" s="88"/>
      <c r="U306" s="88"/>
      <c r="V306" s="88"/>
      <c r="W306" s="88"/>
      <c r="X306" s="89"/>
      <c r="Y306" s="35"/>
      <c r="Z306" s="35"/>
      <c r="AA306" s="35"/>
      <c r="AB306" s="35"/>
      <c r="AC306" s="35"/>
      <c r="AD306" s="35"/>
      <c r="AE306" s="35"/>
      <c r="AT306" s="14" t="s">
        <v>134</v>
      </c>
      <c r="AU306" s="14" t="s">
        <v>82</v>
      </c>
    </row>
    <row r="307" s="2" customFormat="1" ht="24.15" customHeight="1">
      <c r="A307" s="35"/>
      <c r="B307" s="36"/>
      <c r="C307" s="236" t="s">
        <v>287</v>
      </c>
      <c r="D307" s="236" t="s">
        <v>392</v>
      </c>
      <c r="E307" s="237" t="s">
        <v>445</v>
      </c>
      <c r="F307" s="238" t="s">
        <v>446</v>
      </c>
      <c r="G307" s="239" t="s">
        <v>131</v>
      </c>
      <c r="H307" s="240">
        <v>3</v>
      </c>
      <c r="I307" s="241"/>
      <c r="J307" s="241"/>
      <c r="K307" s="242">
        <f>ROUND(P307*H307,2)</f>
        <v>0</v>
      </c>
      <c r="L307" s="238" t="s">
        <v>1</v>
      </c>
      <c r="M307" s="41"/>
      <c r="N307" s="243" t="s">
        <v>1</v>
      </c>
      <c r="O307" s="225" t="s">
        <v>38</v>
      </c>
      <c r="P307" s="226">
        <f>I307+J307</f>
        <v>0</v>
      </c>
      <c r="Q307" s="226">
        <f>ROUND(I307*H307,2)</f>
        <v>0</v>
      </c>
      <c r="R307" s="226">
        <f>ROUND(J307*H307,2)</f>
        <v>0</v>
      </c>
      <c r="S307" s="88"/>
      <c r="T307" s="227">
        <f>S307*H307</f>
        <v>0</v>
      </c>
      <c r="U307" s="227">
        <v>0</v>
      </c>
      <c r="V307" s="227">
        <f>U307*H307</f>
        <v>0</v>
      </c>
      <c r="W307" s="227">
        <v>0</v>
      </c>
      <c r="X307" s="228">
        <f>W307*H307</f>
        <v>0</v>
      </c>
      <c r="Y307" s="35"/>
      <c r="Z307" s="35"/>
      <c r="AA307" s="35"/>
      <c r="AB307" s="35"/>
      <c r="AC307" s="35"/>
      <c r="AD307" s="35"/>
      <c r="AE307" s="35"/>
      <c r="AR307" s="229" t="s">
        <v>156</v>
      </c>
      <c r="AT307" s="229" t="s">
        <v>392</v>
      </c>
      <c r="AU307" s="229" t="s">
        <v>82</v>
      </c>
      <c r="AY307" s="14" t="s">
        <v>125</v>
      </c>
      <c r="BE307" s="230">
        <f>IF(O307="základní",K307,0)</f>
        <v>0</v>
      </c>
      <c r="BF307" s="230">
        <f>IF(O307="snížená",K307,0)</f>
        <v>0</v>
      </c>
      <c r="BG307" s="230">
        <f>IF(O307="zákl. přenesená",K307,0)</f>
        <v>0</v>
      </c>
      <c r="BH307" s="230">
        <f>IF(O307="sníž. přenesená",K307,0)</f>
        <v>0</v>
      </c>
      <c r="BI307" s="230">
        <f>IF(O307="nulová",K307,0)</f>
        <v>0</v>
      </c>
      <c r="BJ307" s="14" t="s">
        <v>82</v>
      </c>
      <c r="BK307" s="230">
        <f>ROUND(P307*H307,2)</f>
        <v>0</v>
      </c>
      <c r="BL307" s="14" t="s">
        <v>156</v>
      </c>
      <c r="BM307" s="229" t="s">
        <v>447</v>
      </c>
    </row>
    <row r="308" s="2" customFormat="1">
      <c r="A308" s="35"/>
      <c r="B308" s="36"/>
      <c r="C308" s="37"/>
      <c r="D308" s="231" t="s">
        <v>134</v>
      </c>
      <c r="E308" s="37"/>
      <c r="F308" s="232" t="s">
        <v>446</v>
      </c>
      <c r="G308" s="37"/>
      <c r="H308" s="37"/>
      <c r="I308" s="233"/>
      <c r="J308" s="233"/>
      <c r="K308" s="37"/>
      <c r="L308" s="37"/>
      <c r="M308" s="41"/>
      <c r="N308" s="234"/>
      <c r="O308" s="235"/>
      <c r="P308" s="88"/>
      <c r="Q308" s="88"/>
      <c r="R308" s="88"/>
      <c r="S308" s="88"/>
      <c r="T308" s="88"/>
      <c r="U308" s="88"/>
      <c r="V308" s="88"/>
      <c r="W308" s="88"/>
      <c r="X308" s="89"/>
      <c r="Y308" s="35"/>
      <c r="Z308" s="35"/>
      <c r="AA308" s="35"/>
      <c r="AB308" s="35"/>
      <c r="AC308" s="35"/>
      <c r="AD308" s="35"/>
      <c r="AE308" s="35"/>
      <c r="AT308" s="14" t="s">
        <v>134</v>
      </c>
      <c r="AU308" s="14" t="s">
        <v>82</v>
      </c>
    </row>
    <row r="309" s="2" customFormat="1" ht="16.5" customHeight="1">
      <c r="A309" s="35"/>
      <c r="B309" s="36"/>
      <c r="C309" s="236" t="s">
        <v>448</v>
      </c>
      <c r="D309" s="236" t="s">
        <v>392</v>
      </c>
      <c r="E309" s="237" t="s">
        <v>449</v>
      </c>
      <c r="F309" s="238" t="s">
        <v>450</v>
      </c>
      <c r="G309" s="239" t="s">
        <v>131</v>
      </c>
      <c r="H309" s="240">
        <v>12</v>
      </c>
      <c r="I309" s="241"/>
      <c r="J309" s="241"/>
      <c r="K309" s="242">
        <f>ROUND(P309*H309,2)</f>
        <v>0</v>
      </c>
      <c r="L309" s="238" t="s">
        <v>1</v>
      </c>
      <c r="M309" s="41"/>
      <c r="N309" s="243" t="s">
        <v>1</v>
      </c>
      <c r="O309" s="225" t="s">
        <v>38</v>
      </c>
      <c r="P309" s="226">
        <f>I309+J309</f>
        <v>0</v>
      </c>
      <c r="Q309" s="226">
        <f>ROUND(I309*H309,2)</f>
        <v>0</v>
      </c>
      <c r="R309" s="226">
        <f>ROUND(J309*H309,2)</f>
        <v>0</v>
      </c>
      <c r="S309" s="88"/>
      <c r="T309" s="227">
        <f>S309*H309</f>
        <v>0</v>
      </c>
      <c r="U309" s="227">
        <v>0</v>
      </c>
      <c r="V309" s="227">
        <f>U309*H309</f>
        <v>0</v>
      </c>
      <c r="W309" s="227">
        <v>0</v>
      </c>
      <c r="X309" s="228">
        <f>W309*H309</f>
        <v>0</v>
      </c>
      <c r="Y309" s="35"/>
      <c r="Z309" s="35"/>
      <c r="AA309" s="35"/>
      <c r="AB309" s="35"/>
      <c r="AC309" s="35"/>
      <c r="AD309" s="35"/>
      <c r="AE309" s="35"/>
      <c r="AR309" s="229" t="s">
        <v>156</v>
      </c>
      <c r="AT309" s="229" t="s">
        <v>392</v>
      </c>
      <c r="AU309" s="229" t="s">
        <v>82</v>
      </c>
      <c r="AY309" s="14" t="s">
        <v>125</v>
      </c>
      <c r="BE309" s="230">
        <f>IF(O309="základní",K309,0)</f>
        <v>0</v>
      </c>
      <c r="BF309" s="230">
        <f>IF(O309="snížená",K309,0)</f>
        <v>0</v>
      </c>
      <c r="BG309" s="230">
        <f>IF(O309="zákl. přenesená",K309,0)</f>
        <v>0</v>
      </c>
      <c r="BH309" s="230">
        <f>IF(O309="sníž. přenesená",K309,0)</f>
        <v>0</v>
      </c>
      <c r="BI309" s="230">
        <f>IF(O309="nulová",K309,0)</f>
        <v>0</v>
      </c>
      <c r="BJ309" s="14" t="s">
        <v>82</v>
      </c>
      <c r="BK309" s="230">
        <f>ROUND(P309*H309,2)</f>
        <v>0</v>
      </c>
      <c r="BL309" s="14" t="s">
        <v>156</v>
      </c>
      <c r="BM309" s="229" t="s">
        <v>451</v>
      </c>
    </row>
    <row r="310" s="2" customFormat="1">
      <c r="A310" s="35"/>
      <c r="B310" s="36"/>
      <c r="C310" s="37"/>
      <c r="D310" s="231" t="s">
        <v>134</v>
      </c>
      <c r="E310" s="37"/>
      <c r="F310" s="232" t="s">
        <v>450</v>
      </c>
      <c r="G310" s="37"/>
      <c r="H310" s="37"/>
      <c r="I310" s="233"/>
      <c r="J310" s="233"/>
      <c r="K310" s="37"/>
      <c r="L310" s="37"/>
      <c r="M310" s="41"/>
      <c r="N310" s="234"/>
      <c r="O310" s="235"/>
      <c r="P310" s="88"/>
      <c r="Q310" s="88"/>
      <c r="R310" s="88"/>
      <c r="S310" s="88"/>
      <c r="T310" s="88"/>
      <c r="U310" s="88"/>
      <c r="V310" s="88"/>
      <c r="W310" s="88"/>
      <c r="X310" s="89"/>
      <c r="Y310" s="35"/>
      <c r="Z310" s="35"/>
      <c r="AA310" s="35"/>
      <c r="AB310" s="35"/>
      <c r="AC310" s="35"/>
      <c r="AD310" s="35"/>
      <c r="AE310" s="35"/>
      <c r="AT310" s="14" t="s">
        <v>134</v>
      </c>
      <c r="AU310" s="14" t="s">
        <v>82</v>
      </c>
    </row>
    <row r="311" s="2" customFormat="1" ht="16.5" customHeight="1">
      <c r="A311" s="35"/>
      <c r="B311" s="36"/>
      <c r="C311" s="236" t="s">
        <v>290</v>
      </c>
      <c r="D311" s="236" t="s">
        <v>392</v>
      </c>
      <c r="E311" s="237" t="s">
        <v>452</v>
      </c>
      <c r="F311" s="238" t="s">
        <v>453</v>
      </c>
      <c r="G311" s="239" t="s">
        <v>131</v>
      </c>
      <c r="H311" s="240">
        <v>40</v>
      </c>
      <c r="I311" s="241"/>
      <c r="J311" s="241"/>
      <c r="K311" s="242">
        <f>ROUND(P311*H311,2)</f>
        <v>0</v>
      </c>
      <c r="L311" s="238" t="s">
        <v>1</v>
      </c>
      <c r="M311" s="41"/>
      <c r="N311" s="243" t="s">
        <v>1</v>
      </c>
      <c r="O311" s="225" t="s">
        <v>38</v>
      </c>
      <c r="P311" s="226">
        <f>I311+J311</f>
        <v>0</v>
      </c>
      <c r="Q311" s="226">
        <f>ROUND(I311*H311,2)</f>
        <v>0</v>
      </c>
      <c r="R311" s="226">
        <f>ROUND(J311*H311,2)</f>
        <v>0</v>
      </c>
      <c r="S311" s="88"/>
      <c r="T311" s="227">
        <f>S311*H311</f>
        <v>0</v>
      </c>
      <c r="U311" s="227">
        <v>0</v>
      </c>
      <c r="V311" s="227">
        <f>U311*H311</f>
        <v>0</v>
      </c>
      <c r="W311" s="227">
        <v>0</v>
      </c>
      <c r="X311" s="228">
        <f>W311*H311</f>
        <v>0</v>
      </c>
      <c r="Y311" s="35"/>
      <c r="Z311" s="35"/>
      <c r="AA311" s="35"/>
      <c r="AB311" s="35"/>
      <c r="AC311" s="35"/>
      <c r="AD311" s="35"/>
      <c r="AE311" s="35"/>
      <c r="AR311" s="229" t="s">
        <v>156</v>
      </c>
      <c r="AT311" s="229" t="s">
        <v>392</v>
      </c>
      <c r="AU311" s="229" t="s">
        <v>82</v>
      </c>
      <c r="AY311" s="14" t="s">
        <v>125</v>
      </c>
      <c r="BE311" s="230">
        <f>IF(O311="základní",K311,0)</f>
        <v>0</v>
      </c>
      <c r="BF311" s="230">
        <f>IF(O311="snížená",K311,0)</f>
        <v>0</v>
      </c>
      <c r="BG311" s="230">
        <f>IF(O311="zákl. přenesená",K311,0)</f>
        <v>0</v>
      </c>
      <c r="BH311" s="230">
        <f>IF(O311="sníž. přenesená",K311,0)</f>
        <v>0</v>
      </c>
      <c r="BI311" s="230">
        <f>IF(O311="nulová",K311,0)</f>
        <v>0</v>
      </c>
      <c r="BJ311" s="14" t="s">
        <v>82</v>
      </c>
      <c r="BK311" s="230">
        <f>ROUND(P311*H311,2)</f>
        <v>0</v>
      </c>
      <c r="BL311" s="14" t="s">
        <v>156</v>
      </c>
      <c r="BM311" s="229" t="s">
        <v>454</v>
      </c>
    </row>
    <row r="312" s="2" customFormat="1">
      <c r="A312" s="35"/>
      <c r="B312" s="36"/>
      <c r="C312" s="37"/>
      <c r="D312" s="231" t="s">
        <v>134</v>
      </c>
      <c r="E312" s="37"/>
      <c r="F312" s="232" t="s">
        <v>453</v>
      </c>
      <c r="G312" s="37"/>
      <c r="H312" s="37"/>
      <c r="I312" s="233"/>
      <c r="J312" s="233"/>
      <c r="K312" s="37"/>
      <c r="L312" s="37"/>
      <c r="M312" s="41"/>
      <c r="N312" s="234"/>
      <c r="O312" s="235"/>
      <c r="P312" s="88"/>
      <c r="Q312" s="88"/>
      <c r="R312" s="88"/>
      <c r="S312" s="88"/>
      <c r="T312" s="88"/>
      <c r="U312" s="88"/>
      <c r="V312" s="88"/>
      <c r="W312" s="88"/>
      <c r="X312" s="89"/>
      <c r="Y312" s="35"/>
      <c r="Z312" s="35"/>
      <c r="AA312" s="35"/>
      <c r="AB312" s="35"/>
      <c r="AC312" s="35"/>
      <c r="AD312" s="35"/>
      <c r="AE312" s="35"/>
      <c r="AT312" s="14" t="s">
        <v>134</v>
      </c>
      <c r="AU312" s="14" t="s">
        <v>82</v>
      </c>
    </row>
    <row r="313" s="2" customFormat="1" ht="24.15" customHeight="1">
      <c r="A313" s="35"/>
      <c r="B313" s="36"/>
      <c r="C313" s="236" t="s">
        <v>455</v>
      </c>
      <c r="D313" s="236" t="s">
        <v>392</v>
      </c>
      <c r="E313" s="237" t="s">
        <v>456</v>
      </c>
      <c r="F313" s="238" t="s">
        <v>457</v>
      </c>
      <c r="G313" s="239" t="s">
        <v>131</v>
      </c>
      <c r="H313" s="240">
        <v>2</v>
      </c>
      <c r="I313" s="241"/>
      <c r="J313" s="241"/>
      <c r="K313" s="242">
        <f>ROUND(P313*H313,2)</f>
        <v>0</v>
      </c>
      <c r="L313" s="238" t="s">
        <v>1</v>
      </c>
      <c r="M313" s="41"/>
      <c r="N313" s="243" t="s">
        <v>1</v>
      </c>
      <c r="O313" s="225" t="s">
        <v>38</v>
      </c>
      <c r="P313" s="226">
        <f>I313+J313</f>
        <v>0</v>
      </c>
      <c r="Q313" s="226">
        <f>ROUND(I313*H313,2)</f>
        <v>0</v>
      </c>
      <c r="R313" s="226">
        <f>ROUND(J313*H313,2)</f>
        <v>0</v>
      </c>
      <c r="S313" s="88"/>
      <c r="T313" s="227">
        <f>S313*H313</f>
        <v>0</v>
      </c>
      <c r="U313" s="227">
        <v>0</v>
      </c>
      <c r="V313" s="227">
        <f>U313*H313</f>
        <v>0</v>
      </c>
      <c r="W313" s="227">
        <v>0</v>
      </c>
      <c r="X313" s="228">
        <f>W313*H313</f>
        <v>0</v>
      </c>
      <c r="Y313" s="35"/>
      <c r="Z313" s="35"/>
      <c r="AA313" s="35"/>
      <c r="AB313" s="35"/>
      <c r="AC313" s="35"/>
      <c r="AD313" s="35"/>
      <c r="AE313" s="35"/>
      <c r="AR313" s="229" t="s">
        <v>156</v>
      </c>
      <c r="AT313" s="229" t="s">
        <v>392</v>
      </c>
      <c r="AU313" s="229" t="s">
        <v>82</v>
      </c>
      <c r="AY313" s="14" t="s">
        <v>125</v>
      </c>
      <c r="BE313" s="230">
        <f>IF(O313="základní",K313,0)</f>
        <v>0</v>
      </c>
      <c r="BF313" s="230">
        <f>IF(O313="snížená",K313,0)</f>
        <v>0</v>
      </c>
      <c r="BG313" s="230">
        <f>IF(O313="zákl. přenesená",K313,0)</f>
        <v>0</v>
      </c>
      <c r="BH313" s="230">
        <f>IF(O313="sníž. přenesená",K313,0)</f>
        <v>0</v>
      </c>
      <c r="BI313" s="230">
        <f>IF(O313="nulová",K313,0)</f>
        <v>0</v>
      </c>
      <c r="BJ313" s="14" t="s">
        <v>82</v>
      </c>
      <c r="BK313" s="230">
        <f>ROUND(P313*H313,2)</f>
        <v>0</v>
      </c>
      <c r="BL313" s="14" t="s">
        <v>156</v>
      </c>
      <c r="BM313" s="229" t="s">
        <v>458</v>
      </c>
    </row>
    <row r="314" s="2" customFormat="1">
      <c r="A314" s="35"/>
      <c r="B314" s="36"/>
      <c r="C314" s="37"/>
      <c r="D314" s="231" t="s">
        <v>134</v>
      </c>
      <c r="E314" s="37"/>
      <c r="F314" s="232" t="s">
        <v>457</v>
      </c>
      <c r="G314" s="37"/>
      <c r="H314" s="37"/>
      <c r="I314" s="233"/>
      <c r="J314" s="233"/>
      <c r="K314" s="37"/>
      <c r="L314" s="37"/>
      <c r="M314" s="41"/>
      <c r="N314" s="234"/>
      <c r="O314" s="235"/>
      <c r="P314" s="88"/>
      <c r="Q314" s="88"/>
      <c r="R314" s="88"/>
      <c r="S314" s="88"/>
      <c r="T314" s="88"/>
      <c r="U314" s="88"/>
      <c r="V314" s="88"/>
      <c r="W314" s="88"/>
      <c r="X314" s="89"/>
      <c r="Y314" s="35"/>
      <c r="Z314" s="35"/>
      <c r="AA314" s="35"/>
      <c r="AB314" s="35"/>
      <c r="AC314" s="35"/>
      <c r="AD314" s="35"/>
      <c r="AE314" s="35"/>
      <c r="AT314" s="14" t="s">
        <v>134</v>
      </c>
      <c r="AU314" s="14" t="s">
        <v>82</v>
      </c>
    </row>
    <row r="315" s="2" customFormat="1" ht="24.15" customHeight="1">
      <c r="A315" s="35"/>
      <c r="B315" s="36"/>
      <c r="C315" s="236" t="s">
        <v>295</v>
      </c>
      <c r="D315" s="236" t="s">
        <v>392</v>
      </c>
      <c r="E315" s="237" t="s">
        <v>459</v>
      </c>
      <c r="F315" s="238" t="s">
        <v>460</v>
      </c>
      <c r="G315" s="239" t="s">
        <v>246</v>
      </c>
      <c r="H315" s="240">
        <v>90</v>
      </c>
      <c r="I315" s="241"/>
      <c r="J315" s="241"/>
      <c r="K315" s="242">
        <f>ROUND(P315*H315,2)</f>
        <v>0</v>
      </c>
      <c r="L315" s="238" t="s">
        <v>1</v>
      </c>
      <c r="M315" s="41"/>
      <c r="N315" s="243" t="s">
        <v>1</v>
      </c>
      <c r="O315" s="225" t="s">
        <v>38</v>
      </c>
      <c r="P315" s="226">
        <f>I315+J315</f>
        <v>0</v>
      </c>
      <c r="Q315" s="226">
        <f>ROUND(I315*H315,2)</f>
        <v>0</v>
      </c>
      <c r="R315" s="226">
        <f>ROUND(J315*H315,2)</f>
        <v>0</v>
      </c>
      <c r="S315" s="88"/>
      <c r="T315" s="227">
        <f>S315*H315</f>
        <v>0</v>
      </c>
      <c r="U315" s="227">
        <v>0</v>
      </c>
      <c r="V315" s="227">
        <f>U315*H315</f>
        <v>0</v>
      </c>
      <c r="W315" s="227">
        <v>0</v>
      </c>
      <c r="X315" s="228">
        <f>W315*H315</f>
        <v>0</v>
      </c>
      <c r="Y315" s="35"/>
      <c r="Z315" s="35"/>
      <c r="AA315" s="35"/>
      <c r="AB315" s="35"/>
      <c r="AC315" s="35"/>
      <c r="AD315" s="35"/>
      <c r="AE315" s="35"/>
      <c r="AR315" s="229" t="s">
        <v>156</v>
      </c>
      <c r="AT315" s="229" t="s">
        <v>392</v>
      </c>
      <c r="AU315" s="229" t="s">
        <v>82</v>
      </c>
      <c r="AY315" s="14" t="s">
        <v>125</v>
      </c>
      <c r="BE315" s="230">
        <f>IF(O315="základní",K315,0)</f>
        <v>0</v>
      </c>
      <c r="BF315" s="230">
        <f>IF(O315="snížená",K315,0)</f>
        <v>0</v>
      </c>
      <c r="BG315" s="230">
        <f>IF(O315="zákl. přenesená",K315,0)</f>
        <v>0</v>
      </c>
      <c r="BH315" s="230">
        <f>IF(O315="sníž. přenesená",K315,0)</f>
        <v>0</v>
      </c>
      <c r="BI315" s="230">
        <f>IF(O315="nulová",K315,0)</f>
        <v>0</v>
      </c>
      <c r="BJ315" s="14" t="s">
        <v>82</v>
      </c>
      <c r="BK315" s="230">
        <f>ROUND(P315*H315,2)</f>
        <v>0</v>
      </c>
      <c r="BL315" s="14" t="s">
        <v>156</v>
      </c>
      <c r="BM315" s="229" t="s">
        <v>461</v>
      </c>
    </row>
    <row r="316" s="2" customFormat="1">
      <c r="A316" s="35"/>
      <c r="B316" s="36"/>
      <c r="C316" s="37"/>
      <c r="D316" s="231" t="s">
        <v>134</v>
      </c>
      <c r="E316" s="37"/>
      <c r="F316" s="232" t="s">
        <v>460</v>
      </c>
      <c r="G316" s="37"/>
      <c r="H316" s="37"/>
      <c r="I316" s="233"/>
      <c r="J316" s="233"/>
      <c r="K316" s="37"/>
      <c r="L316" s="37"/>
      <c r="M316" s="41"/>
      <c r="N316" s="234"/>
      <c r="O316" s="235"/>
      <c r="P316" s="88"/>
      <c r="Q316" s="88"/>
      <c r="R316" s="88"/>
      <c r="S316" s="88"/>
      <c r="T316" s="88"/>
      <c r="U316" s="88"/>
      <c r="V316" s="88"/>
      <c r="W316" s="88"/>
      <c r="X316" s="89"/>
      <c r="Y316" s="35"/>
      <c r="Z316" s="35"/>
      <c r="AA316" s="35"/>
      <c r="AB316" s="35"/>
      <c r="AC316" s="35"/>
      <c r="AD316" s="35"/>
      <c r="AE316" s="35"/>
      <c r="AT316" s="14" t="s">
        <v>134</v>
      </c>
      <c r="AU316" s="14" t="s">
        <v>82</v>
      </c>
    </row>
    <row r="317" s="2" customFormat="1" ht="24.15" customHeight="1">
      <c r="A317" s="35"/>
      <c r="B317" s="36"/>
      <c r="C317" s="236" t="s">
        <v>462</v>
      </c>
      <c r="D317" s="236" t="s">
        <v>392</v>
      </c>
      <c r="E317" s="237" t="s">
        <v>463</v>
      </c>
      <c r="F317" s="238" t="s">
        <v>464</v>
      </c>
      <c r="G317" s="239" t="s">
        <v>246</v>
      </c>
      <c r="H317" s="240">
        <v>124</v>
      </c>
      <c r="I317" s="241"/>
      <c r="J317" s="241"/>
      <c r="K317" s="242">
        <f>ROUND(P317*H317,2)</f>
        <v>0</v>
      </c>
      <c r="L317" s="238" t="s">
        <v>1</v>
      </c>
      <c r="M317" s="41"/>
      <c r="N317" s="243" t="s">
        <v>1</v>
      </c>
      <c r="O317" s="225" t="s">
        <v>38</v>
      </c>
      <c r="P317" s="226">
        <f>I317+J317</f>
        <v>0</v>
      </c>
      <c r="Q317" s="226">
        <f>ROUND(I317*H317,2)</f>
        <v>0</v>
      </c>
      <c r="R317" s="226">
        <f>ROUND(J317*H317,2)</f>
        <v>0</v>
      </c>
      <c r="S317" s="88"/>
      <c r="T317" s="227">
        <f>S317*H317</f>
        <v>0</v>
      </c>
      <c r="U317" s="227">
        <v>0</v>
      </c>
      <c r="V317" s="227">
        <f>U317*H317</f>
        <v>0</v>
      </c>
      <c r="W317" s="227">
        <v>0</v>
      </c>
      <c r="X317" s="228">
        <f>W317*H317</f>
        <v>0</v>
      </c>
      <c r="Y317" s="35"/>
      <c r="Z317" s="35"/>
      <c r="AA317" s="35"/>
      <c r="AB317" s="35"/>
      <c r="AC317" s="35"/>
      <c r="AD317" s="35"/>
      <c r="AE317" s="35"/>
      <c r="AR317" s="229" t="s">
        <v>156</v>
      </c>
      <c r="AT317" s="229" t="s">
        <v>392</v>
      </c>
      <c r="AU317" s="229" t="s">
        <v>82</v>
      </c>
      <c r="AY317" s="14" t="s">
        <v>125</v>
      </c>
      <c r="BE317" s="230">
        <f>IF(O317="základní",K317,0)</f>
        <v>0</v>
      </c>
      <c r="BF317" s="230">
        <f>IF(O317="snížená",K317,0)</f>
        <v>0</v>
      </c>
      <c r="BG317" s="230">
        <f>IF(O317="zákl. přenesená",K317,0)</f>
        <v>0</v>
      </c>
      <c r="BH317" s="230">
        <f>IF(O317="sníž. přenesená",K317,0)</f>
        <v>0</v>
      </c>
      <c r="BI317" s="230">
        <f>IF(O317="nulová",K317,0)</f>
        <v>0</v>
      </c>
      <c r="BJ317" s="14" t="s">
        <v>82</v>
      </c>
      <c r="BK317" s="230">
        <f>ROUND(P317*H317,2)</f>
        <v>0</v>
      </c>
      <c r="BL317" s="14" t="s">
        <v>156</v>
      </c>
      <c r="BM317" s="229" t="s">
        <v>465</v>
      </c>
    </row>
    <row r="318" s="2" customFormat="1">
      <c r="A318" s="35"/>
      <c r="B318" s="36"/>
      <c r="C318" s="37"/>
      <c r="D318" s="231" t="s">
        <v>134</v>
      </c>
      <c r="E318" s="37"/>
      <c r="F318" s="232" t="s">
        <v>464</v>
      </c>
      <c r="G318" s="37"/>
      <c r="H318" s="37"/>
      <c r="I318" s="233"/>
      <c r="J318" s="233"/>
      <c r="K318" s="37"/>
      <c r="L318" s="37"/>
      <c r="M318" s="41"/>
      <c r="N318" s="234"/>
      <c r="O318" s="235"/>
      <c r="P318" s="88"/>
      <c r="Q318" s="88"/>
      <c r="R318" s="88"/>
      <c r="S318" s="88"/>
      <c r="T318" s="88"/>
      <c r="U318" s="88"/>
      <c r="V318" s="88"/>
      <c r="W318" s="88"/>
      <c r="X318" s="89"/>
      <c r="Y318" s="35"/>
      <c r="Z318" s="35"/>
      <c r="AA318" s="35"/>
      <c r="AB318" s="35"/>
      <c r="AC318" s="35"/>
      <c r="AD318" s="35"/>
      <c r="AE318" s="35"/>
      <c r="AT318" s="14" t="s">
        <v>134</v>
      </c>
      <c r="AU318" s="14" t="s">
        <v>82</v>
      </c>
    </row>
    <row r="319" s="2" customFormat="1" ht="24.15" customHeight="1">
      <c r="A319" s="35"/>
      <c r="B319" s="36"/>
      <c r="C319" s="236" t="s">
        <v>299</v>
      </c>
      <c r="D319" s="236" t="s">
        <v>392</v>
      </c>
      <c r="E319" s="237" t="s">
        <v>466</v>
      </c>
      <c r="F319" s="238" t="s">
        <v>467</v>
      </c>
      <c r="G319" s="239" t="s">
        <v>246</v>
      </c>
      <c r="H319" s="240">
        <v>208</v>
      </c>
      <c r="I319" s="241"/>
      <c r="J319" s="241"/>
      <c r="K319" s="242">
        <f>ROUND(P319*H319,2)</f>
        <v>0</v>
      </c>
      <c r="L319" s="238" t="s">
        <v>1</v>
      </c>
      <c r="M319" s="41"/>
      <c r="N319" s="243" t="s">
        <v>1</v>
      </c>
      <c r="O319" s="225" t="s">
        <v>38</v>
      </c>
      <c r="P319" s="226">
        <f>I319+J319</f>
        <v>0</v>
      </c>
      <c r="Q319" s="226">
        <f>ROUND(I319*H319,2)</f>
        <v>0</v>
      </c>
      <c r="R319" s="226">
        <f>ROUND(J319*H319,2)</f>
        <v>0</v>
      </c>
      <c r="S319" s="88"/>
      <c r="T319" s="227">
        <f>S319*H319</f>
        <v>0</v>
      </c>
      <c r="U319" s="227">
        <v>0</v>
      </c>
      <c r="V319" s="227">
        <f>U319*H319</f>
        <v>0</v>
      </c>
      <c r="W319" s="227">
        <v>0</v>
      </c>
      <c r="X319" s="228">
        <f>W319*H319</f>
        <v>0</v>
      </c>
      <c r="Y319" s="35"/>
      <c r="Z319" s="35"/>
      <c r="AA319" s="35"/>
      <c r="AB319" s="35"/>
      <c r="AC319" s="35"/>
      <c r="AD319" s="35"/>
      <c r="AE319" s="35"/>
      <c r="AR319" s="229" t="s">
        <v>156</v>
      </c>
      <c r="AT319" s="229" t="s">
        <v>392</v>
      </c>
      <c r="AU319" s="229" t="s">
        <v>82</v>
      </c>
      <c r="AY319" s="14" t="s">
        <v>125</v>
      </c>
      <c r="BE319" s="230">
        <f>IF(O319="základní",K319,0)</f>
        <v>0</v>
      </c>
      <c r="BF319" s="230">
        <f>IF(O319="snížená",K319,0)</f>
        <v>0</v>
      </c>
      <c r="BG319" s="230">
        <f>IF(O319="zákl. přenesená",K319,0)</f>
        <v>0</v>
      </c>
      <c r="BH319" s="230">
        <f>IF(O319="sníž. přenesená",K319,0)</f>
        <v>0</v>
      </c>
      <c r="BI319" s="230">
        <f>IF(O319="nulová",K319,0)</f>
        <v>0</v>
      </c>
      <c r="BJ319" s="14" t="s">
        <v>82</v>
      </c>
      <c r="BK319" s="230">
        <f>ROUND(P319*H319,2)</f>
        <v>0</v>
      </c>
      <c r="BL319" s="14" t="s">
        <v>156</v>
      </c>
      <c r="BM319" s="229" t="s">
        <v>468</v>
      </c>
    </row>
    <row r="320" s="2" customFormat="1">
      <c r="A320" s="35"/>
      <c r="B320" s="36"/>
      <c r="C320" s="37"/>
      <c r="D320" s="231" t="s">
        <v>134</v>
      </c>
      <c r="E320" s="37"/>
      <c r="F320" s="232" t="s">
        <v>467</v>
      </c>
      <c r="G320" s="37"/>
      <c r="H320" s="37"/>
      <c r="I320" s="233"/>
      <c r="J320" s="233"/>
      <c r="K320" s="37"/>
      <c r="L320" s="37"/>
      <c r="M320" s="41"/>
      <c r="N320" s="234"/>
      <c r="O320" s="235"/>
      <c r="P320" s="88"/>
      <c r="Q320" s="88"/>
      <c r="R320" s="88"/>
      <c r="S320" s="88"/>
      <c r="T320" s="88"/>
      <c r="U320" s="88"/>
      <c r="V320" s="88"/>
      <c r="W320" s="88"/>
      <c r="X320" s="89"/>
      <c r="Y320" s="35"/>
      <c r="Z320" s="35"/>
      <c r="AA320" s="35"/>
      <c r="AB320" s="35"/>
      <c r="AC320" s="35"/>
      <c r="AD320" s="35"/>
      <c r="AE320" s="35"/>
      <c r="AT320" s="14" t="s">
        <v>134</v>
      </c>
      <c r="AU320" s="14" t="s">
        <v>82</v>
      </c>
    </row>
    <row r="321" s="2" customFormat="1" ht="24.15" customHeight="1">
      <c r="A321" s="35"/>
      <c r="B321" s="36"/>
      <c r="C321" s="236" t="s">
        <v>469</v>
      </c>
      <c r="D321" s="236" t="s">
        <v>392</v>
      </c>
      <c r="E321" s="237" t="s">
        <v>470</v>
      </c>
      <c r="F321" s="238" t="s">
        <v>471</v>
      </c>
      <c r="G321" s="239" t="s">
        <v>246</v>
      </c>
      <c r="H321" s="240">
        <v>98</v>
      </c>
      <c r="I321" s="241"/>
      <c r="J321" s="241"/>
      <c r="K321" s="242">
        <f>ROUND(P321*H321,2)</f>
        <v>0</v>
      </c>
      <c r="L321" s="238" t="s">
        <v>1</v>
      </c>
      <c r="M321" s="41"/>
      <c r="N321" s="243" t="s">
        <v>1</v>
      </c>
      <c r="O321" s="225" t="s">
        <v>38</v>
      </c>
      <c r="P321" s="226">
        <f>I321+J321</f>
        <v>0</v>
      </c>
      <c r="Q321" s="226">
        <f>ROUND(I321*H321,2)</f>
        <v>0</v>
      </c>
      <c r="R321" s="226">
        <f>ROUND(J321*H321,2)</f>
        <v>0</v>
      </c>
      <c r="S321" s="88"/>
      <c r="T321" s="227">
        <f>S321*H321</f>
        <v>0</v>
      </c>
      <c r="U321" s="227">
        <v>0</v>
      </c>
      <c r="V321" s="227">
        <f>U321*H321</f>
        <v>0</v>
      </c>
      <c r="W321" s="227">
        <v>0</v>
      </c>
      <c r="X321" s="228">
        <f>W321*H321</f>
        <v>0</v>
      </c>
      <c r="Y321" s="35"/>
      <c r="Z321" s="35"/>
      <c r="AA321" s="35"/>
      <c r="AB321" s="35"/>
      <c r="AC321" s="35"/>
      <c r="AD321" s="35"/>
      <c r="AE321" s="35"/>
      <c r="AR321" s="229" t="s">
        <v>156</v>
      </c>
      <c r="AT321" s="229" t="s">
        <v>392</v>
      </c>
      <c r="AU321" s="229" t="s">
        <v>82</v>
      </c>
      <c r="AY321" s="14" t="s">
        <v>125</v>
      </c>
      <c r="BE321" s="230">
        <f>IF(O321="základní",K321,0)</f>
        <v>0</v>
      </c>
      <c r="BF321" s="230">
        <f>IF(O321="snížená",K321,0)</f>
        <v>0</v>
      </c>
      <c r="BG321" s="230">
        <f>IF(O321="zákl. přenesená",K321,0)</f>
        <v>0</v>
      </c>
      <c r="BH321" s="230">
        <f>IF(O321="sníž. přenesená",K321,0)</f>
        <v>0</v>
      </c>
      <c r="BI321" s="230">
        <f>IF(O321="nulová",K321,0)</f>
        <v>0</v>
      </c>
      <c r="BJ321" s="14" t="s">
        <v>82</v>
      </c>
      <c r="BK321" s="230">
        <f>ROUND(P321*H321,2)</f>
        <v>0</v>
      </c>
      <c r="BL321" s="14" t="s">
        <v>156</v>
      </c>
      <c r="BM321" s="229" t="s">
        <v>472</v>
      </c>
    </row>
    <row r="322" s="2" customFormat="1">
      <c r="A322" s="35"/>
      <c r="B322" s="36"/>
      <c r="C322" s="37"/>
      <c r="D322" s="231" t="s">
        <v>134</v>
      </c>
      <c r="E322" s="37"/>
      <c r="F322" s="232" t="s">
        <v>471</v>
      </c>
      <c r="G322" s="37"/>
      <c r="H322" s="37"/>
      <c r="I322" s="233"/>
      <c r="J322" s="233"/>
      <c r="K322" s="37"/>
      <c r="L322" s="37"/>
      <c r="M322" s="41"/>
      <c r="N322" s="234"/>
      <c r="O322" s="235"/>
      <c r="P322" s="88"/>
      <c r="Q322" s="88"/>
      <c r="R322" s="88"/>
      <c r="S322" s="88"/>
      <c r="T322" s="88"/>
      <c r="U322" s="88"/>
      <c r="V322" s="88"/>
      <c r="W322" s="88"/>
      <c r="X322" s="89"/>
      <c r="Y322" s="35"/>
      <c r="Z322" s="35"/>
      <c r="AA322" s="35"/>
      <c r="AB322" s="35"/>
      <c r="AC322" s="35"/>
      <c r="AD322" s="35"/>
      <c r="AE322" s="35"/>
      <c r="AT322" s="14" t="s">
        <v>134</v>
      </c>
      <c r="AU322" s="14" t="s">
        <v>82</v>
      </c>
    </row>
    <row r="323" s="2" customFormat="1" ht="16.5" customHeight="1">
      <c r="A323" s="35"/>
      <c r="B323" s="36"/>
      <c r="C323" s="236" t="s">
        <v>302</v>
      </c>
      <c r="D323" s="236" t="s">
        <v>392</v>
      </c>
      <c r="E323" s="237" t="s">
        <v>473</v>
      </c>
      <c r="F323" s="238" t="s">
        <v>474</v>
      </c>
      <c r="G323" s="239" t="s">
        <v>246</v>
      </c>
      <c r="H323" s="240">
        <v>10</v>
      </c>
      <c r="I323" s="241"/>
      <c r="J323" s="241"/>
      <c r="K323" s="242">
        <f>ROUND(P323*H323,2)</f>
        <v>0</v>
      </c>
      <c r="L323" s="238" t="s">
        <v>1</v>
      </c>
      <c r="M323" s="41"/>
      <c r="N323" s="243" t="s">
        <v>1</v>
      </c>
      <c r="O323" s="225" t="s">
        <v>38</v>
      </c>
      <c r="P323" s="226">
        <f>I323+J323</f>
        <v>0</v>
      </c>
      <c r="Q323" s="226">
        <f>ROUND(I323*H323,2)</f>
        <v>0</v>
      </c>
      <c r="R323" s="226">
        <f>ROUND(J323*H323,2)</f>
        <v>0</v>
      </c>
      <c r="S323" s="88"/>
      <c r="T323" s="227">
        <f>S323*H323</f>
        <v>0</v>
      </c>
      <c r="U323" s="227">
        <v>0</v>
      </c>
      <c r="V323" s="227">
        <f>U323*H323</f>
        <v>0</v>
      </c>
      <c r="W323" s="227">
        <v>0</v>
      </c>
      <c r="X323" s="228">
        <f>W323*H323</f>
        <v>0</v>
      </c>
      <c r="Y323" s="35"/>
      <c r="Z323" s="35"/>
      <c r="AA323" s="35"/>
      <c r="AB323" s="35"/>
      <c r="AC323" s="35"/>
      <c r="AD323" s="35"/>
      <c r="AE323" s="35"/>
      <c r="AR323" s="229" t="s">
        <v>156</v>
      </c>
      <c r="AT323" s="229" t="s">
        <v>392</v>
      </c>
      <c r="AU323" s="229" t="s">
        <v>82</v>
      </c>
      <c r="AY323" s="14" t="s">
        <v>125</v>
      </c>
      <c r="BE323" s="230">
        <f>IF(O323="základní",K323,0)</f>
        <v>0</v>
      </c>
      <c r="BF323" s="230">
        <f>IF(O323="snížená",K323,0)</f>
        <v>0</v>
      </c>
      <c r="BG323" s="230">
        <f>IF(O323="zákl. přenesená",K323,0)</f>
        <v>0</v>
      </c>
      <c r="BH323" s="230">
        <f>IF(O323="sníž. přenesená",K323,0)</f>
        <v>0</v>
      </c>
      <c r="BI323" s="230">
        <f>IF(O323="nulová",K323,0)</f>
        <v>0</v>
      </c>
      <c r="BJ323" s="14" t="s">
        <v>82</v>
      </c>
      <c r="BK323" s="230">
        <f>ROUND(P323*H323,2)</f>
        <v>0</v>
      </c>
      <c r="BL323" s="14" t="s">
        <v>156</v>
      </c>
      <c r="BM323" s="229" t="s">
        <v>475</v>
      </c>
    </row>
    <row r="324" s="2" customFormat="1">
      <c r="A324" s="35"/>
      <c r="B324" s="36"/>
      <c r="C324" s="37"/>
      <c r="D324" s="231" t="s">
        <v>134</v>
      </c>
      <c r="E324" s="37"/>
      <c r="F324" s="232" t="s">
        <v>474</v>
      </c>
      <c r="G324" s="37"/>
      <c r="H324" s="37"/>
      <c r="I324" s="233"/>
      <c r="J324" s="233"/>
      <c r="K324" s="37"/>
      <c r="L324" s="37"/>
      <c r="M324" s="41"/>
      <c r="N324" s="234"/>
      <c r="O324" s="235"/>
      <c r="P324" s="88"/>
      <c r="Q324" s="88"/>
      <c r="R324" s="88"/>
      <c r="S324" s="88"/>
      <c r="T324" s="88"/>
      <c r="U324" s="88"/>
      <c r="V324" s="88"/>
      <c r="W324" s="88"/>
      <c r="X324" s="89"/>
      <c r="Y324" s="35"/>
      <c r="Z324" s="35"/>
      <c r="AA324" s="35"/>
      <c r="AB324" s="35"/>
      <c r="AC324" s="35"/>
      <c r="AD324" s="35"/>
      <c r="AE324" s="35"/>
      <c r="AT324" s="14" t="s">
        <v>134</v>
      </c>
      <c r="AU324" s="14" t="s">
        <v>82</v>
      </c>
    </row>
    <row r="325" s="2" customFormat="1" ht="16.5" customHeight="1">
      <c r="A325" s="35"/>
      <c r="B325" s="36"/>
      <c r="C325" s="236" t="s">
        <v>476</v>
      </c>
      <c r="D325" s="236" t="s">
        <v>392</v>
      </c>
      <c r="E325" s="237" t="s">
        <v>477</v>
      </c>
      <c r="F325" s="238" t="s">
        <v>478</v>
      </c>
      <c r="G325" s="239" t="s">
        <v>246</v>
      </c>
      <c r="H325" s="240">
        <v>10</v>
      </c>
      <c r="I325" s="241"/>
      <c r="J325" s="241"/>
      <c r="K325" s="242">
        <f>ROUND(P325*H325,2)</f>
        <v>0</v>
      </c>
      <c r="L325" s="238" t="s">
        <v>1</v>
      </c>
      <c r="M325" s="41"/>
      <c r="N325" s="243" t="s">
        <v>1</v>
      </c>
      <c r="O325" s="225" t="s">
        <v>38</v>
      </c>
      <c r="P325" s="226">
        <f>I325+J325</f>
        <v>0</v>
      </c>
      <c r="Q325" s="226">
        <f>ROUND(I325*H325,2)</f>
        <v>0</v>
      </c>
      <c r="R325" s="226">
        <f>ROUND(J325*H325,2)</f>
        <v>0</v>
      </c>
      <c r="S325" s="88"/>
      <c r="T325" s="227">
        <f>S325*H325</f>
        <v>0</v>
      </c>
      <c r="U325" s="227">
        <v>0</v>
      </c>
      <c r="V325" s="227">
        <f>U325*H325</f>
        <v>0</v>
      </c>
      <c r="W325" s="227">
        <v>0</v>
      </c>
      <c r="X325" s="228">
        <f>W325*H325</f>
        <v>0</v>
      </c>
      <c r="Y325" s="35"/>
      <c r="Z325" s="35"/>
      <c r="AA325" s="35"/>
      <c r="AB325" s="35"/>
      <c r="AC325" s="35"/>
      <c r="AD325" s="35"/>
      <c r="AE325" s="35"/>
      <c r="AR325" s="229" t="s">
        <v>156</v>
      </c>
      <c r="AT325" s="229" t="s">
        <v>392</v>
      </c>
      <c r="AU325" s="229" t="s">
        <v>82</v>
      </c>
      <c r="AY325" s="14" t="s">
        <v>125</v>
      </c>
      <c r="BE325" s="230">
        <f>IF(O325="základní",K325,0)</f>
        <v>0</v>
      </c>
      <c r="BF325" s="230">
        <f>IF(O325="snížená",K325,0)</f>
        <v>0</v>
      </c>
      <c r="BG325" s="230">
        <f>IF(O325="zákl. přenesená",K325,0)</f>
        <v>0</v>
      </c>
      <c r="BH325" s="230">
        <f>IF(O325="sníž. přenesená",K325,0)</f>
        <v>0</v>
      </c>
      <c r="BI325" s="230">
        <f>IF(O325="nulová",K325,0)</f>
        <v>0</v>
      </c>
      <c r="BJ325" s="14" t="s">
        <v>82</v>
      </c>
      <c r="BK325" s="230">
        <f>ROUND(P325*H325,2)</f>
        <v>0</v>
      </c>
      <c r="BL325" s="14" t="s">
        <v>156</v>
      </c>
      <c r="BM325" s="229" t="s">
        <v>479</v>
      </c>
    </row>
    <row r="326" s="2" customFormat="1">
      <c r="A326" s="35"/>
      <c r="B326" s="36"/>
      <c r="C326" s="37"/>
      <c r="D326" s="231" t="s">
        <v>134</v>
      </c>
      <c r="E326" s="37"/>
      <c r="F326" s="232" t="s">
        <v>478</v>
      </c>
      <c r="G326" s="37"/>
      <c r="H326" s="37"/>
      <c r="I326" s="233"/>
      <c r="J326" s="233"/>
      <c r="K326" s="37"/>
      <c r="L326" s="37"/>
      <c r="M326" s="41"/>
      <c r="N326" s="234"/>
      <c r="O326" s="235"/>
      <c r="P326" s="88"/>
      <c r="Q326" s="88"/>
      <c r="R326" s="88"/>
      <c r="S326" s="88"/>
      <c r="T326" s="88"/>
      <c r="U326" s="88"/>
      <c r="V326" s="88"/>
      <c r="W326" s="88"/>
      <c r="X326" s="89"/>
      <c r="Y326" s="35"/>
      <c r="Z326" s="35"/>
      <c r="AA326" s="35"/>
      <c r="AB326" s="35"/>
      <c r="AC326" s="35"/>
      <c r="AD326" s="35"/>
      <c r="AE326" s="35"/>
      <c r="AT326" s="14" t="s">
        <v>134</v>
      </c>
      <c r="AU326" s="14" t="s">
        <v>82</v>
      </c>
    </row>
    <row r="327" s="2" customFormat="1" ht="24.15" customHeight="1">
      <c r="A327" s="35"/>
      <c r="B327" s="36"/>
      <c r="C327" s="236" t="s">
        <v>306</v>
      </c>
      <c r="D327" s="236" t="s">
        <v>392</v>
      </c>
      <c r="E327" s="237" t="s">
        <v>480</v>
      </c>
      <c r="F327" s="238" t="s">
        <v>481</v>
      </c>
      <c r="G327" s="239" t="s">
        <v>131</v>
      </c>
      <c r="H327" s="240">
        <v>100</v>
      </c>
      <c r="I327" s="241"/>
      <c r="J327" s="241"/>
      <c r="K327" s="242">
        <f>ROUND(P327*H327,2)</f>
        <v>0</v>
      </c>
      <c r="L327" s="238" t="s">
        <v>1</v>
      </c>
      <c r="M327" s="41"/>
      <c r="N327" s="243" t="s">
        <v>1</v>
      </c>
      <c r="O327" s="225" t="s">
        <v>38</v>
      </c>
      <c r="P327" s="226">
        <f>I327+J327</f>
        <v>0</v>
      </c>
      <c r="Q327" s="226">
        <f>ROUND(I327*H327,2)</f>
        <v>0</v>
      </c>
      <c r="R327" s="226">
        <f>ROUND(J327*H327,2)</f>
        <v>0</v>
      </c>
      <c r="S327" s="88"/>
      <c r="T327" s="227">
        <f>S327*H327</f>
        <v>0</v>
      </c>
      <c r="U327" s="227">
        <v>0</v>
      </c>
      <c r="V327" s="227">
        <f>U327*H327</f>
        <v>0</v>
      </c>
      <c r="W327" s="227">
        <v>0</v>
      </c>
      <c r="X327" s="228">
        <f>W327*H327</f>
        <v>0</v>
      </c>
      <c r="Y327" s="35"/>
      <c r="Z327" s="35"/>
      <c r="AA327" s="35"/>
      <c r="AB327" s="35"/>
      <c r="AC327" s="35"/>
      <c r="AD327" s="35"/>
      <c r="AE327" s="35"/>
      <c r="AR327" s="229" t="s">
        <v>156</v>
      </c>
      <c r="AT327" s="229" t="s">
        <v>392</v>
      </c>
      <c r="AU327" s="229" t="s">
        <v>82</v>
      </c>
      <c r="AY327" s="14" t="s">
        <v>125</v>
      </c>
      <c r="BE327" s="230">
        <f>IF(O327="základní",K327,0)</f>
        <v>0</v>
      </c>
      <c r="BF327" s="230">
        <f>IF(O327="snížená",K327,0)</f>
        <v>0</v>
      </c>
      <c r="BG327" s="230">
        <f>IF(O327="zákl. přenesená",K327,0)</f>
        <v>0</v>
      </c>
      <c r="BH327" s="230">
        <f>IF(O327="sníž. přenesená",K327,0)</f>
        <v>0</v>
      </c>
      <c r="BI327" s="230">
        <f>IF(O327="nulová",K327,0)</f>
        <v>0</v>
      </c>
      <c r="BJ327" s="14" t="s">
        <v>82</v>
      </c>
      <c r="BK327" s="230">
        <f>ROUND(P327*H327,2)</f>
        <v>0</v>
      </c>
      <c r="BL327" s="14" t="s">
        <v>156</v>
      </c>
      <c r="BM327" s="229" t="s">
        <v>482</v>
      </c>
    </row>
    <row r="328" s="2" customFormat="1">
      <c r="A328" s="35"/>
      <c r="B328" s="36"/>
      <c r="C328" s="37"/>
      <c r="D328" s="231" t="s">
        <v>134</v>
      </c>
      <c r="E328" s="37"/>
      <c r="F328" s="232" t="s">
        <v>481</v>
      </c>
      <c r="G328" s="37"/>
      <c r="H328" s="37"/>
      <c r="I328" s="233"/>
      <c r="J328" s="233"/>
      <c r="K328" s="37"/>
      <c r="L328" s="37"/>
      <c r="M328" s="41"/>
      <c r="N328" s="234"/>
      <c r="O328" s="235"/>
      <c r="P328" s="88"/>
      <c r="Q328" s="88"/>
      <c r="R328" s="88"/>
      <c r="S328" s="88"/>
      <c r="T328" s="88"/>
      <c r="U328" s="88"/>
      <c r="V328" s="88"/>
      <c r="W328" s="88"/>
      <c r="X328" s="89"/>
      <c r="Y328" s="35"/>
      <c r="Z328" s="35"/>
      <c r="AA328" s="35"/>
      <c r="AB328" s="35"/>
      <c r="AC328" s="35"/>
      <c r="AD328" s="35"/>
      <c r="AE328" s="35"/>
      <c r="AT328" s="14" t="s">
        <v>134</v>
      </c>
      <c r="AU328" s="14" t="s">
        <v>82</v>
      </c>
    </row>
    <row r="329" s="2" customFormat="1" ht="24.15" customHeight="1">
      <c r="A329" s="35"/>
      <c r="B329" s="36"/>
      <c r="C329" s="236" t="s">
        <v>483</v>
      </c>
      <c r="D329" s="236" t="s">
        <v>392</v>
      </c>
      <c r="E329" s="237" t="s">
        <v>484</v>
      </c>
      <c r="F329" s="238" t="s">
        <v>485</v>
      </c>
      <c r="G329" s="239" t="s">
        <v>131</v>
      </c>
      <c r="H329" s="240">
        <v>100</v>
      </c>
      <c r="I329" s="241"/>
      <c r="J329" s="241"/>
      <c r="K329" s="242">
        <f>ROUND(P329*H329,2)</f>
        <v>0</v>
      </c>
      <c r="L329" s="238" t="s">
        <v>1</v>
      </c>
      <c r="M329" s="41"/>
      <c r="N329" s="243" t="s">
        <v>1</v>
      </c>
      <c r="O329" s="225" t="s">
        <v>38</v>
      </c>
      <c r="P329" s="226">
        <f>I329+J329</f>
        <v>0</v>
      </c>
      <c r="Q329" s="226">
        <f>ROUND(I329*H329,2)</f>
        <v>0</v>
      </c>
      <c r="R329" s="226">
        <f>ROUND(J329*H329,2)</f>
        <v>0</v>
      </c>
      <c r="S329" s="88"/>
      <c r="T329" s="227">
        <f>S329*H329</f>
        <v>0</v>
      </c>
      <c r="U329" s="227">
        <v>0</v>
      </c>
      <c r="V329" s="227">
        <f>U329*H329</f>
        <v>0</v>
      </c>
      <c r="W329" s="227">
        <v>0</v>
      </c>
      <c r="X329" s="228">
        <f>W329*H329</f>
        <v>0</v>
      </c>
      <c r="Y329" s="35"/>
      <c r="Z329" s="35"/>
      <c r="AA329" s="35"/>
      <c r="AB329" s="35"/>
      <c r="AC329" s="35"/>
      <c r="AD329" s="35"/>
      <c r="AE329" s="35"/>
      <c r="AR329" s="229" t="s">
        <v>156</v>
      </c>
      <c r="AT329" s="229" t="s">
        <v>392</v>
      </c>
      <c r="AU329" s="229" t="s">
        <v>82</v>
      </c>
      <c r="AY329" s="14" t="s">
        <v>125</v>
      </c>
      <c r="BE329" s="230">
        <f>IF(O329="základní",K329,0)</f>
        <v>0</v>
      </c>
      <c r="BF329" s="230">
        <f>IF(O329="snížená",K329,0)</f>
        <v>0</v>
      </c>
      <c r="BG329" s="230">
        <f>IF(O329="zákl. přenesená",K329,0)</f>
        <v>0</v>
      </c>
      <c r="BH329" s="230">
        <f>IF(O329="sníž. přenesená",K329,0)</f>
        <v>0</v>
      </c>
      <c r="BI329" s="230">
        <f>IF(O329="nulová",K329,0)</f>
        <v>0</v>
      </c>
      <c r="BJ329" s="14" t="s">
        <v>82</v>
      </c>
      <c r="BK329" s="230">
        <f>ROUND(P329*H329,2)</f>
        <v>0</v>
      </c>
      <c r="BL329" s="14" t="s">
        <v>156</v>
      </c>
      <c r="BM329" s="229" t="s">
        <v>486</v>
      </c>
    </row>
    <row r="330" s="2" customFormat="1">
      <c r="A330" s="35"/>
      <c r="B330" s="36"/>
      <c r="C330" s="37"/>
      <c r="D330" s="231" t="s">
        <v>134</v>
      </c>
      <c r="E330" s="37"/>
      <c r="F330" s="232" t="s">
        <v>485</v>
      </c>
      <c r="G330" s="37"/>
      <c r="H330" s="37"/>
      <c r="I330" s="233"/>
      <c r="J330" s="233"/>
      <c r="K330" s="37"/>
      <c r="L330" s="37"/>
      <c r="M330" s="41"/>
      <c r="N330" s="234"/>
      <c r="O330" s="235"/>
      <c r="P330" s="88"/>
      <c r="Q330" s="88"/>
      <c r="R330" s="88"/>
      <c r="S330" s="88"/>
      <c r="T330" s="88"/>
      <c r="U330" s="88"/>
      <c r="V330" s="88"/>
      <c r="W330" s="88"/>
      <c r="X330" s="89"/>
      <c r="Y330" s="35"/>
      <c r="Z330" s="35"/>
      <c r="AA330" s="35"/>
      <c r="AB330" s="35"/>
      <c r="AC330" s="35"/>
      <c r="AD330" s="35"/>
      <c r="AE330" s="35"/>
      <c r="AT330" s="14" t="s">
        <v>134</v>
      </c>
      <c r="AU330" s="14" t="s">
        <v>82</v>
      </c>
    </row>
    <row r="331" s="2" customFormat="1" ht="24.15" customHeight="1">
      <c r="A331" s="35"/>
      <c r="B331" s="36"/>
      <c r="C331" s="236" t="s">
        <v>311</v>
      </c>
      <c r="D331" s="236" t="s">
        <v>392</v>
      </c>
      <c r="E331" s="237" t="s">
        <v>487</v>
      </c>
      <c r="F331" s="238" t="s">
        <v>488</v>
      </c>
      <c r="G331" s="239" t="s">
        <v>131</v>
      </c>
      <c r="H331" s="240">
        <v>89</v>
      </c>
      <c r="I331" s="241"/>
      <c r="J331" s="241"/>
      <c r="K331" s="242">
        <f>ROUND(P331*H331,2)</f>
        <v>0</v>
      </c>
      <c r="L331" s="238" t="s">
        <v>1</v>
      </c>
      <c r="M331" s="41"/>
      <c r="N331" s="243" t="s">
        <v>1</v>
      </c>
      <c r="O331" s="225" t="s">
        <v>38</v>
      </c>
      <c r="P331" s="226">
        <f>I331+J331</f>
        <v>0</v>
      </c>
      <c r="Q331" s="226">
        <f>ROUND(I331*H331,2)</f>
        <v>0</v>
      </c>
      <c r="R331" s="226">
        <f>ROUND(J331*H331,2)</f>
        <v>0</v>
      </c>
      <c r="S331" s="88"/>
      <c r="T331" s="227">
        <f>S331*H331</f>
        <v>0</v>
      </c>
      <c r="U331" s="227">
        <v>0</v>
      </c>
      <c r="V331" s="227">
        <f>U331*H331</f>
        <v>0</v>
      </c>
      <c r="W331" s="227">
        <v>0</v>
      </c>
      <c r="X331" s="228">
        <f>W331*H331</f>
        <v>0</v>
      </c>
      <c r="Y331" s="35"/>
      <c r="Z331" s="35"/>
      <c r="AA331" s="35"/>
      <c r="AB331" s="35"/>
      <c r="AC331" s="35"/>
      <c r="AD331" s="35"/>
      <c r="AE331" s="35"/>
      <c r="AR331" s="229" t="s">
        <v>156</v>
      </c>
      <c r="AT331" s="229" t="s">
        <v>392</v>
      </c>
      <c r="AU331" s="229" t="s">
        <v>82</v>
      </c>
      <c r="AY331" s="14" t="s">
        <v>125</v>
      </c>
      <c r="BE331" s="230">
        <f>IF(O331="základní",K331,0)</f>
        <v>0</v>
      </c>
      <c r="BF331" s="230">
        <f>IF(O331="snížená",K331,0)</f>
        <v>0</v>
      </c>
      <c r="BG331" s="230">
        <f>IF(O331="zákl. přenesená",K331,0)</f>
        <v>0</v>
      </c>
      <c r="BH331" s="230">
        <f>IF(O331="sníž. přenesená",K331,0)</f>
        <v>0</v>
      </c>
      <c r="BI331" s="230">
        <f>IF(O331="nulová",K331,0)</f>
        <v>0</v>
      </c>
      <c r="BJ331" s="14" t="s">
        <v>82</v>
      </c>
      <c r="BK331" s="230">
        <f>ROUND(P331*H331,2)</f>
        <v>0</v>
      </c>
      <c r="BL331" s="14" t="s">
        <v>156</v>
      </c>
      <c r="BM331" s="229" t="s">
        <v>489</v>
      </c>
    </row>
    <row r="332" s="2" customFormat="1">
      <c r="A332" s="35"/>
      <c r="B332" s="36"/>
      <c r="C332" s="37"/>
      <c r="D332" s="231" t="s">
        <v>134</v>
      </c>
      <c r="E332" s="37"/>
      <c r="F332" s="232" t="s">
        <v>488</v>
      </c>
      <c r="G332" s="37"/>
      <c r="H332" s="37"/>
      <c r="I332" s="233"/>
      <c r="J332" s="233"/>
      <c r="K332" s="37"/>
      <c r="L332" s="37"/>
      <c r="M332" s="41"/>
      <c r="N332" s="234"/>
      <c r="O332" s="235"/>
      <c r="P332" s="88"/>
      <c r="Q332" s="88"/>
      <c r="R332" s="88"/>
      <c r="S332" s="88"/>
      <c r="T332" s="88"/>
      <c r="U332" s="88"/>
      <c r="V332" s="88"/>
      <c r="W332" s="88"/>
      <c r="X332" s="89"/>
      <c r="Y332" s="35"/>
      <c r="Z332" s="35"/>
      <c r="AA332" s="35"/>
      <c r="AB332" s="35"/>
      <c r="AC332" s="35"/>
      <c r="AD332" s="35"/>
      <c r="AE332" s="35"/>
      <c r="AT332" s="14" t="s">
        <v>134</v>
      </c>
      <c r="AU332" s="14" t="s">
        <v>82</v>
      </c>
    </row>
    <row r="333" s="2" customFormat="1" ht="24.15" customHeight="1">
      <c r="A333" s="35"/>
      <c r="B333" s="36"/>
      <c r="C333" s="236" t="s">
        <v>490</v>
      </c>
      <c r="D333" s="236" t="s">
        <v>392</v>
      </c>
      <c r="E333" s="237" t="s">
        <v>491</v>
      </c>
      <c r="F333" s="238" t="s">
        <v>492</v>
      </c>
      <c r="G333" s="239" t="s">
        <v>131</v>
      </c>
      <c r="H333" s="240">
        <v>10</v>
      </c>
      <c r="I333" s="241"/>
      <c r="J333" s="241"/>
      <c r="K333" s="242">
        <f>ROUND(P333*H333,2)</f>
        <v>0</v>
      </c>
      <c r="L333" s="238" t="s">
        <v>1</v>
      </c>
      <c r="M333" s="41"/>
      <c r="N333" s="243" t="s">
        <v>1</v>
      </c>
      <c r="O333" s="225" t="s">
        <v>38</v>
      </c>
      <c r="P333" s="226">
        <f>I333+J333</f>
        <v>0</v>
      </c>
      <c r="Q333" s="226">
        <f>ROUND(I333*H333,2)</f>
        <v>0</v>
      </c>
      <c r="R333" s="226">
        <f>ROUND(J333*H333,2)</f>
        <v>0</v>
      </c>
      <c r="S333" s="88"/>
      <c r="T333" s="227">
        <f>S333*H333</f>
        <v>0</v>
      </c>
      <c r="U333" s="227">
        <v>0</v>
      </c>
      <c r="V333" s="227">
        <f>U333*H333</f>
        <v>0</v>
      </c>
      <c r="W333" s="227">
        <v>0</v>
      </c>
      <c r="X333" s="228">
        <f>W333*H333</f>
        <v>0</v>
      </c>
      <c r="Y333" s="35"/>
      <c r="Z333" s="35"/>
      <c r="AA333" s="35"/>
      <c r="AB333" s="35"/>
      <c r="AC333" s="35"/>
      <c r="AD333" s="35"/>
      <c r="AE333" s="35"/>
      <c r="AR333" s="229" t="s">
        <v>156</v>
      </c>
      <c r="AT333" s="229" t="s">
        <v>392</v>
      </c>
      <c r="AU333" s="229" t="s">
        <v>82</v>
      </c>
      <c r="AY333" s="14" t="s">
        <v>125</v>
      </c>
      <c r="BE333" s="230">
        <f>IF(O333="základní",K333,0)</f>
        <v>0</v>
      </c>
      <c r="BF333" s="230">
        <f>IF(O333="snížená",K333,0)</f>
        <v>0</v>
      </c>
      <c r="BG333" s="230">
        <f>IF(O333="zákl. přenesená",K333,0)</f>
        <v>0</v>
      </c>
      <c r="BH333" s="230">
        <f>IF(O333="sníž. přenesená",K333,0)</f>
        <v>0</v>
      </c>
      <c r="BI333" s="230">
        <f>IF(O333="nulová",K333,0)</f>
        <v>0</v>
      </c>
      <c r="BJ333" s="14" t="s">
        <v>82</v>
      </c>
      <c r="BK333" s="230">
        <f>ROUND(P333*H333,2)</f>
        <v>0</v>
      </c>
      <c r="BL333" s="14" t="s">
        <v>156</v>
      </c>
      <c r="BM333" s="229" t="s">
        <v>493</v>
      </c>
    </row>
    <row r="334" s="2" customFormat="1">
      <c r="A334" s="35"/>
      <c r="B334" s="36"/>
      <c r="C334" s="37"/>
      <c r="D334" s="231" t="s">
        <v>134</v>
      </c>
      <c r="E334" s="37"/>
      <c r="F334" s="232" t="s">
        <v>492</v>
      </c>
      <c r="G334" s="37"/>
      <c r="H334" s="37"/>
      <c r="I334" s="233"/>
      <c r="J334" s="233"/>
      <c r="K334" s="37"/>
      <c r="L334" s="37"/>
      <c r="M334" s="41"/>
      <c r="N334" s="234"/>
      <c r="O334" s="235"/>
      <c r="P334" s="88"/>
      <c r="Q334" s="88"/>
      <c r="R334" s="88"/>
      <c r="S334" s="88"/>
      <c r="T334" s="88"/>
      <c r="U334" s="88"/>
      <c r="V334" s="88"/>
      <c r="W334" s="88"/>
      <c r="X334" s="89"/>
      <c r="Y334" s="35"/>
      <c r="Z334" s="35"/>
      <c r="AA334" s="35"/>
      <c r="AB334" s="35"/>
      <c r="AC334" s="35"/>
      <c r="AD334" s="35"/>
      <c r="AE334" s="35"/>
      <c r="AT334" s="14" t="s">
        <v>134</v>
      </c>
      <c r="AU334" s="14" t="s">
        <v>82</v>
      </c>
    </row>
    <row r="335" s="2" customFormat="1" ht="16.5" customHeight="1">
      <c r="A335" s="35"/>
      <c r="B335" s="36"/>
      <c r="C335" s="215" t="s">
        <v>315</v>
      </c>
      <c r="D335" s="215" t="s">
        <v>128</v>
      </c>
      <c r="E335" s="216" t="s">
        <v>494</v>
      </c>
      <c r="F335" s="217" t="s">
        <v>495</v>
      </c>
      <c r="G335" s="218" t="s">
        <v>131</v>
      </c>
      <c r="H335" s="219">
        <v>23</v>
      </c>
      <c r="I335" s="220"/>
      <c r="J335" s="221"/>
      <c r="K335" s="222">
        <f>ROUND(P335*H335,2)</f>
        <v>0</v>
      </c>
      <c r="L335" s="217" t="s">
        <v>1</v>
      </c>
      <c r="M335" s="223"/>
      <c r="N335" s="224" t="s">
        <v>1</v>
      </c>
      <c r="O335" s="225" t="s">
        <v>38</v>
      </c>
      <c r="P335" s="226">
        <f>I335+J335</f>
        <v>0</v>
      </c>
      <c r="Q335" s="226">
        <f>ROUND(I335*H335,2)</f>
        <v>0</v>
      </c>
      <c r="R335" s="226">
        <f>ROUND(J335*H335,2)</f>
        <v>0</v>
      </c>
      <c r="S335" s="88"/>
      <c r="T335" s="227">
        <f>S335*H335</f>
        <v>0</v>
      </c>
      <c r="U335" s="227">
        <v>0</v>
      </c>
      <c r="V335" s="227">
        <f>U335*H335</f>
        <v>0</v>
      </c>
      <c r="W335" s="227">
        <v>0</v>
      </c>
      <c r="X335" s="228">
        <f>W335*H335</f>
        <v>0</v>
      </c>
      <c r="Y335" s="35"/>
      <c r="Z335" s="35"/>
      <c r="AA335" s="35"/>
      <c r="AB335" s="35"/>
      <c r="AC335" s="35"/>
      <c r="AD335" s="35"/>
      <c r="AE335" s="35"/>
      <c r="AR335" s="229" t="s">
        <v>185</v>
      </c>
      <c r="AT335" s="229" t="s">
        <v>128</v>
      </c>
      <c r="AU335" s="229" t="s">
        <v>82</v>
      </c>
      <c r="AY335" s="14" t="s">
        <v>125</v>
      </c>
      <c r="BE335" s="230">
        <f>IF(O335="základní",K335,0)</f>
        <v>0</v>
      </c>
      <c r="BF335" s="230">
        <f>IF(O335="snížená",K335,0)</f>
        <v>0</v>
      </c>
      <c r="BG335" s="230">
        <f>IF(O335="zákl. přenesená",K335,0)</f>
        <v>0</v>
      </c>
      <c r="BH335" s="230">
        <f>IF(O335="sníž. přenesená",K335,0)</f>
        <v>0</v>
      </c>
      <c r="BI335" s="230">
        <f>IF(O335="nulová",K335,0)</f>
        <v>0</v>
      </c>
      <c r="BJ335" s="14" t="s">
        <v>82</v>
      </c>
      <c r="BK335" s="230">
        <f>ROUND(P335*H335,2)</f>
        <v>0</v>
      </c>
      <c r="BL335" s="14" t="s">
        <v>156</v>
      </c>
      <c r="BM335" s="229" t="s">
        <v>496</v>
      </c>
    </row>
    <row r="336" s="2" customFormat="1">
      <c r="A336" s="35"/>
      <c r="B336" s="36"/>
      <c r="C336" s="37"/>
      <c r="D336" s="231" t="s">
        <v>134</v>
      </c>
      <c r="E336" s="37"/>
      <c r="F336" s="232" t="s">
        <v>495</v>
      </c>
      <c r="G336" s="37"/>
      <c r="H336" s="37"/>
      <c r="I336" s="233"/>
      <c r="J336" s="233"/>
      <c r="K336" s="37"/>
      <c r="L336" s="37"/>
      <c r="M336" s="41"/>
      <c r="N336" s="234"/>
      <c r="O336" s="235"/>
      <c r="P336" s="88"/>
      <c r="Q336" s="88"/>
      <c r="R336" s="88"/>
      <c r="S336" s="88"/>
      <c r="T336" s="88"/>
      <c r="U336" s="88"/>
      <c r="V336" s="88"/>
      <c r="W336" s="88"/>
      <c r="X336" s="89"/>
      <c r="Y336" s="35"/>
      <c r="Z336" s="35"/>
      <c r="AA336" s="35"/>
      <c r="AB336" s="35"/>
      <c r="AC336" s="35"/>
      <c r="AD336" s="35"/>
      <c r="AE336" s="35"/>
      <c r="AT336" s="14" t="s">
        <v>134</v>
      </c>
      <c r="AU336" s="14" t="s">
        <v>82</v>
      </c>
    </row>
    <row r="337" s="2" customFormat="1" ht="24.15" customHeight="1">
      <c r="A337" s="35"/>
      <c r="B337" s="36"/>
      <c r="C337" s="236" t="s">
        <v>497</v>
      </c>
      <c r="D337" s="236" t="s">
        <v>392</v>
      </c>
      <c r="E337" s="237" t="s">
        <v>498</v>
      </c>
      <c r="F337" s="238" t="s">
        <v>499</v>
      </c>
      <c r="G337" s="239" t="s">
        <v>246</v>
      </c>
      <c r="H337" s="240">
        <v>388</v>
      </c>
      <c r="I337" s="241"/>
      <c r="J337" s="241"/>
      <c r="K337" s="242">
        <f>ROUND(P337*H337,2)</f>
        <v>0</v>
      </c>
      <c r="L337" s="238" t="s">
        <v>1</v>
      </c>
      <c r="M337" s="41"/>
      <c r="N337" s="243" t="s">
        <v>1</v>
      </c>
      <c r="O337" s="225" t="s">
        <v>38</v>
      </c>
      <c r="P337" s="226">
        <f>I337+J337</f>
        <v>0</v>
      </c>
      <c r="Q337" s="226">
        <f>ROUND(I337*H337,2)</f>
        <v>0</v>
      </c>
      <c r="R337" s="226">
        <f>ROUND(J337*H337,2)</f>
        <v>0</v>
      </c>
      <c r="S337" s="88"/>
      <c r="T337" s="227">
        <f>S337*H337</f>
        <v>0</v>
      </c>
      <c r="U337" s="227">
        <v>0</v>
      </c>
      <c r="V337" s="227">
        <f>U337*H337</f>
        <v>0</v>
      </c>
      <c r="W337" s="227">
        <v>0</v>
      </c>
      <c r="X337" s="228">
        <f>W337*H337</f>
        <v>0</v>
      </c>
      <c r="Y337" s="35"/>
      <c r="Z337" s="35"/>
      <c r="AA337" s="35"/>
      <c r="AB337" s="35"/>
      <c r="AC337" s="35"/>
      <c r="AD337" s="35"/>
      <c r="AE337" s="35"/>
      <c r="AR337" s="229" t="s">
        <v>156</v>
      </c>
      <c r="AT337" s="229" t="s">
        <v>392</v>
      </c>
      <c r="AU337" s="229" t="s">
        <v>82</v>
      </c>
      <c r="AY337" s="14" t="s">
        <v>125</v>
      </c>
      <c r="BE337" s="230">
        <f>IF(O337="základní",K337,0)</f>
        <v>0</v>
      </c>
      <c r="BF337" s="230">
        <f>IF(O337="snížená",K337,0)</f>
        <v>0</v>
      </c>
      <c r="BG337" s="230">
        <f>IF(O337="zákl. přenesená",K337,0)</f>
        <v>0</v>
      </c>
      <c r="BH337" s="230">
        <f>IF(O337="sníž. přenesená",K337,0)</f>
        <v>0</v>
      </c>
      <c r="BI337" s="230">
        <f>IF(O337="nulová",K337,0)</f>
        <v>0</v>
      </c>
      <c r="BJ337" s="14" t="s">
        <v>82</v>
      </c>
      <c r="BK337" s="230">
        <f>ROUND(P337*H337,2)</f>
        <v>0</v>
      </c>
      <c r="BL337" s="14" t="s">
        <v>156</v>
      </c>
      <c r="BM337" s="229" t="s">
        <v>500</v>
      </c>
    </row>
    <row r="338" s="2" customFormat="1">
      <c r="A338" s="35"/>
      <c r="B338" s="36"/>
      <c r="C338" s="37"/>
      <c r="D338" s="231" t="s">
        <v>134</v>
      </c>
      <c r="E338" s="37"/>
      <c r="F338" s="232" t="s">
        <v>499</v>
      </c>
      <c r="G338" s="37"/>
      <c r="H338" s="37"/>
      <c r="I338" s="233"/>
      <c r="J338" s="233"/>
      <c r="K338" s="37"/>
      <c r="L338" s="37"/>
      <c r="M338" s="41"/>
      <c r="N338" s="234"/>
      <c r="O338" s="235"/>
      <c r="P338" s="88"/>
      <c r="Q338" s="88"/>
      <c r="R338" s="88"/>
      <c r="S338" s="88"/>
      <c r="T338" s="88"/>
      <c r="U338" s="88"/>
      <c r="V338" s="88"/>
      <c r="W338" s="88"/>
      <c r="X338" s="89"/>
      <c r="Y338" s="35"/>
      <c r="Z338" s="35"/>
      <c r="AA338" s="35"/>
      <c r="AB338" s="35"/>
      <c r="AC338" s="35"/>
      <c r="AD338" s="35"/>
      <c r="AE338" s="35"/>
      <c r="AT338" s="14" t="s">
        <v>134</v>
      </c>
      <c r="AU338" s="14" t="s">
        <v>82</v>
      </c>
    </row>
    <row r="339" s="2" customFormat="1" ht="24.15" customHeight="1">
      <c r="A339" s="35"/>
      <c r="B339" s="36"/>
      <c r="C339" s="236" t="s">
        <v>318</v>
      </c>
      <c r="D339" s="236" t="s">
        <v>392</v>
      </c>
      <c r="E339" s="237" t="s">
        <v>501</v>
      </c>
      <c r="F339" s="238" t="s">
        <v>502</v>
      </c>
      <c r="G339" s="239" t="s">
        <v>246</v>
      </c>
      <c r="H339" s="240">
        <v>1091</v>
      </c>
      <c r="I339" s="241"/>
      <c r="J339" s="241"/>
      <c r="K339" s="242">
        <f>ROUND(P339*H339,2)</f>
        <v>0</v>
      </c>
      <c r="L339" s="238" t="s">
        <v>1</v>
      </c>
      <c r="M339" s="41"/>
      <c r="N339" s="243" t="s">
        <v>1</v>
      </c>
      <c r="O339" s="225" t="s">
        <v>38</v>
      </c>
      <c r="P339" s="226">
        <f>I339+J339</f>
        <v>0</v>
      </c>
      <c r="Q339" s="226">
        <f>ROUND(I339*H339,2)</f>
        <v>0</v>
      </c>
      <c r="R339" s="226">
        <f>ROUND(J339*H339,2)</f>
        <v>0</v>
      </c>
      <c r="S339" s="88"/>
      <c r="T339" s="227">
        <f>S339*H339</f>
        <v>0</v>
      </c>
      <c r="U339" s="227">
        <v>0</v>
      </c>
      <c r="V339" s="227">
        <f>U339*H339</f>
        <v>0</v>
      </c>
      <c r="W339" s="227">
        <v>0</v>
      </c>
      <c r="X339" s="228">
        <f>W339*H339</f>
        <v>0</v>
      </c>
      <c r="Y339" s="35"/>
      <c r="Z339" s="35"/>
      <c r="AA339" s="35"/>
      <c r="AB339" s="35"/>
      <c r="AC339" s="35"/>
      <c r="AD339" s="35"/>
      <c r="AE339" s="35"/>
      <c r="AR339" s="229" t="s">
        <v>156</v>
      </c>
      <c r="AT339" s="229" t="s">
        <v>392</v>
      </c>
      <c r="AU339" s="229" t="s">
        <v>82</v>
      </c>
      <c r="AY339" s="14" t="s">
        <v>125</v>
      </c>
      <c r="BE339" s="230">
        <f>IF(O339="základní",K339,0)</f>
        <v>0</v>
      </c>
      <c r="BF339" s="230">
        <f>IF(O339="snížená",K339,0)</f>
        <v>0</v>
      </c>
      <c r="BG339" s="230">
        <f>IF(O339="zákl. přenesená",K339,0)</f>
        <v>0</v>
      </c>
      <c r="BH339" s="230">
        <f>IF(O339="sníž. přenesená",K339,0)</f>
        <v>0</v>
      </c>
      <c r="BI339" s="230">
        <f>IF(O339="nulová",K339,0)</f>
        <v>0</v>
      </c>
      <c r="BJ339" s="14" t="s">
        <v>82</v>
      </c>
      <c r="BK339" s="230">
        <f>ROUND(P339*H339,2)</f>
        <v>0</v>
      </c>
      <c r="BL339" s="14" t="s">
        <v>156</v>
      </c>
      <c r="BM339" s="229" t="s">
        <v>503</v>
      </c>
    </row>
    <row r="340" s="2" customFormat="1">
      <c r="A340" s="35"/>
      <c r="B340" s="36"/>
      <c r="C340" s="37"/>
      <c r="D340" s="231" t="s">
        <v>134</v>
      </c>
      <c r="E340" s="37"/>
      <c r="F340" s="232" t="s">
        <v>502</v>
      </c>
      <c r="G340" s="37"/>
      <c r="H340" s="37"/>
      <c r="I340" s="233"/>
      <c r="J340" s="233"/>
      <c r="K340" s="37"/>
      <c r="L340" s="37"/>
      <c r="M340" s="41"/>
      <c r="N340" s="234"/>
      <c r="O340" s="235"/>
      <c r="P340" s="88"/>
      <c r="Q340" s="88"/>
      <c r="R340" s="88"/>
      <c r="S340" s="88"/>
      <c r="T340" s="88"/>
      <c r="U340" s="88"/>
      <c r="V340" s="88"/>
      <c r="W340" s="88"/>
      <c r="X340" s="89"/>
      <c r="Y340" s="35"/>
      <c r="Z340" s="35"/>
      <c r="AA340" s="35"/>
      <c r="AB340" s="35"/>
      <c r="AC340" s="35"/>
      <c r="AD340" s="35"/>
      <c r="AE340" s="35"/>
      <c r="AT340" s="14" t="s">
        <v>134</v>
      </c>
      <c r="AU340" s="14" t="s">
        <v>82</v>
      </c>
    </row>
    <row r="341" s="2" customFormat="1" ht="24.15" customHeight="1">
      <c r="A341" s="35"/>
      <c r="B341" s="36"/>
      <c r="C341" s="236" t="s">
        <v>504</v>
      </c>
      <c r="D341" s="236" t="s">
        <v>392</v>
      </c>
      <c r="E341" s="237" t="s">
        <v>505</v>
      </c>
      <c r="F341" s="238" t="s">
        <v>506</v>
      </c>
      <c r="G341" s="239" t="s">
        <v>246</v>
      </c>
      <c r="H341" s="240">
        <v>64</v>
      </c>
      <c r="I341" s="241"/>
      <c r="J341" s="241"/>
      <c r="K341" s="242">
        <f>ROUND(P341*H341,2)</f>
        <v>0</v>
      </c>
      <c r="L341" s="238" t="s">
        <v>1</v>
      </c>
      <c r="M341" s="41"/>
      <c r="N341" s="243" t="s">
        <v>1</v>
      </c>
      <c r="O341" s="225" t="s">
        <v>38</v>
      </c>
      <c r="P341" s="226">
        <f>I341+J341</f>
        <v>0</v>
      </c>
      <c r="Q341" s="226">
        <f>ROUND(I341*H341,2)</f>
        <v>0</v>
      </c>
      <c r="R341" s="226">
        <f>ROUND(J341*H341,2)</f>
        <v>0</v>
      </c>
      <c r="S341" s="88"/>
      <c r="T341" s="227">
        <f>S341*H341</f>
        <v>0</v>
      </c>
      <c r="U341" s="227">
        <v>0</v>
      </c>
      <c r="V341" s="227">
        <f>U341*H341</f>
        <v>0</v>
      </c>
      <c r="W341" s="227">
        <v>0</v>
      </c>
      <c r="X341" s="228">
        <f>W341*H341</f>
        <v>0</v>
      </c>
      <c r="Y341" s="35"/>
      <c r="Z341" s="35"/>
      <c r="AA341" s="35"/>
      <c r="AB341" s="35"/>
      <c r="AC341" s="35"/>
      <c r="AD341" s="35"/>
      <c r="AE341" s="35"/>
      <c r="AR341" s="229" t="s">
        <v>156</v>
      </c>
      <c r="AT341" s="229" t="s">
        <v>392</v>
      </c>
      <c r="AU341" s="229" t="s">
        <v>82</v>
      </c>
      <c r="AY341" s="14" t="s">
        <v>125</v>
      </c>
      <c r="BE341" s="230">
        <f>IF(O341="základní",K341,0)</f>
        <v>0</v>
      </c>
      <c r="BF341" s="230">
        <f>IF(O341="snížená",K341,0)</f>
        <v>0</v>
      </c>
      <c r="BG341" s="230">
        <f>IF(O341="zákl. přenesená",K341,0)</f>
        <v>0</v>
      </c>
      <c r="BH341" s="230">
        <f>IF(O341="sníž. přenesená",K341,0)</f>
        <v>0</v>
      </c>
      <c r="BI341" s="230">
        <f>IF(O341="nulová",K341,0)</f>
        <v>0</v>
      </c>
      <c r="BJ341" s="14" t="s">
        <v>82</v>
      </c>
      <c r="BK341" s="230">
        <f>ROUND(P341*H341,2)</f>
        <v>0</v>
      </c>
      <c r="BL341" s="14" t="s">
        <v>156</v>
      </c>
      <c r="BM341" s="229" t="s">
        <v>507</v>
      </c>
    </row>
    <row r="342" s="2" customFormat="1">
      <c r="A342" s="35"/>
      <c r="B342" s="36"/>
      <c r="C342" s="37"/>
      <c r="D342" s="231" t="s">
        <v>134</v>
      </c>
      <c r="E342" s="37"/>
      <c r="F342" s="232" t="s">
        <v>506</v>
      </c>
      <c r="G342" s="37"/>
      <c r="H342" s="37"/>
      <c r="I342" s="233"/>
      <c r="J342" s="233"/>
      <c r="K342" s="37"/>
      <c r="L342" s="37"/>
      <c r="M342" s="41"/>
      <c r="N342" s="234"/>
      <c r="O342" s="235"/>
      <c r="P342" s="88"/>
      <c r="Q342" s="88"/>
      <c r="R342" s="88"/>
      <c r="S342" s="88"/>
      <c r="T342" s="88"/>
      <c r="U342" s="88"/>
      <c r="V342" s="88"/>
      <c r="W342" s="88"/>
      <c r="X342" s="89"/>
      <c r="Y342" s="35"/>
      <c r="Z342" s="35"/>
      <c r="AA342" s="35"/>
      <c r="AB342" s="35"/>
      <c r="AC342" s="35"/>
      <c r="AD342" s="35"/>
      <c r="AE342" s="35"/>
      <c r="AT342" s="14" t="s">
        <v>134</v>
      </c>
      <c r="AU342" s="14" t="s">
        <v>82</v>
      </c>
    </row>
    <row r="343" s="2" customFormat="1" ht="24.15" customHeight="1">
      <c r="A343" s="35"/>
      <c r="B343" s="36"/>
      <c r="C343" s="236" t="s">
        <v>322</v>
      </c>
      <c r="D343" s="236" t="s">
        <v>392</v>
      </c>
      <c r="E343" s="237" t="s">
        <v>508</v>
      </c>
      <c r="F343" s="238" t="s">
        <v>509</v>
      </c>
      <c r="G343" s="239" t="s">
        <v>246</v>
      </c>
      <c r="H343" s="240">
        <v>1594</v>
      </c>
      <c r="I343" s="241"/>
      <c r="J343" s="241"/>
      <c r="K343" s="242">
        <f>ROUND(P343*H343,2)</f>
        <v>0</v>
      </c>
      <c r="L343" s="238" t="s">
        <v>1</v>
      </c>
      <c r="M343" s="41"/>
      <c r="N343" s="243" t="s">
        <v>1</v>
      </c>
      <c r="O343" s="225" t="s">
        <v>38</v>
      </c>
      <c r="P343" s="226">
        <f>I343+J343</f>
        <v>0</v>
      </c>
      <c r="Q343" s="226">
        <f>ROUND(I343*H343,2)</f>
        <v>0</v>
      </c>
      <c r="R343" s="226">
        <f>ROUND(J343*H343,2)</f>
        <v>0</v>
      </c>
      <c r="S343" s="88"/>
      <c r="T343" s="227">
        <f>S343*H343</f>
        <v>0</v>
      </c>
      <c r="U343" s="227">
        <v>0</v>
      </c>
      <c r="V343" s="227">
        <f>U343*H343</f>
        <v>0</v>
      </c>
      <c r="W343" s="227">
        <v>0</v>
      </c>
      <c r="X343" s="228">
        <f>W343*H343</f>
        <v>0</v>
      </c>
      <c r="Y343" s="35"/>
      <c r="Z343" s="35"/>
      <c r="AA343" s="35"/>
      <c r="AB343" s="35"/>
      <c r="AC343" s="35"/>
      <c r="AD343" s="35"/>
      <c r="AE343" s="35"/>
      <c r="AR343" s="229" t="s">
        <v>156</v>
      </c>
      <c r="AT343" s="229" t="s">
        <v>392</v>
      </c>
      <c r="AU343" s="229" t="s">
        <v>82</v>
      </c>
      <c r="AY343" s="14" t="s">
        <v>125</v>
      </c>
      <c r="BE343" s="230">
        <f>IF(O343="základní",K343,0)</f>
        <v>0</v>
      </c>
      <c r="BF343" s="230">
        <f>IF(O343="snížená",K343,0)</f>
        <v>0</v>
      </c>
      <c r="BG343" s="230">
        <f>IF(O343="zákl. přenesená",K343,0)</f>
        <v>0</v>
      </c>
      <c r="BH343" s="230">
        <f>IF(O343="sníž. přenesená",K343,0)</f>
        <v>0</v>
      </c>
      <c r="BI343" s="230">
        <f>IF(O343="nulová",K343,0)</f>
        <v>0</v>
      </c>
      <c r="BJ343" s="14" t="s">
        <v>82</v>
      </c>
      <c r="BK343" s="230">
        <f>ROUND(P343*H343,2)</f>
        <v>0</v>
      </c>
      <c r="BL343" s="14" t="s">
        <v>156</v>
      </c>
      <c r="BM343" s="229" t="s">
        <v>510</v>
      </c>
    </row>
    <row r="344" s="2" customFormat="1">
      <c r="A344" s="35"/>
      <c r="B344" s="36"/>
      <c r="C344" s="37"/>
      <c r="D344" s="231" t="s">
        <v>134</v>
      </c>
      <c r="E344" s="37"/>
      <c r="F344" s="232" t="s">
        <v>509</v>
      </c>
      <c r="G344" s="37"/>
      <c r="H344" s="37"/>
      <c r="I344" s="233"/>
      <c r="J344" s="233"/>
      <c r="K344" s="37"/>
      <c r="L344" s="37"/>
      <c r="M344" s="41"/>
      <c r="N344" s="234"/>
      <c r="O344" s="235"/>
      <c r="P344" s="88"/>
      <c r="Q344" s="88"/>
      <c r="R344" s="88"/>
      <c r="S344" s="88"/>
      <c r="T344" s="88"/>
      <c r="U344" s="88"/>
      <c r="V344" s="88"/>
      <c r="W344" s="88"/>
      <c r="X344" s="89"/>
      <c r="Y344" s="35"/>
      <c r="Z344" s="35"/>
      <c r="AA344" s="35"/>
      <c r="AB344" s="35"/>
      <c r="AC344" s="35"/>
      <c r="AD344" s="35"/>
      <c r="AE344" s="35"/>
      <c r="AT344" s="14" t="s">
        <v>134</v>
      </c>
      <c r="AU344" s="14" t="s">
        <v>82</v>
      </c>
    </row>
    <row r="345" s="2" customFormat="1" ht="24.15" customHeight="1">
      <c r="A345" s="35"/>
      <c r="B345" s="36"/>
      <c r="C345" s="236" t="s">
        <v>511</v>
      </c>
      <c r="D345" s="236" t="s">
        <v>392</v>
      </c>
      <c r="E345" s="237" t="s">
        <v>512</v>
      </c>
      <c r="F345" s="238" t="s">
        <v>513</v>
      </c>
      <c r="G345" s="239" t="s">
        <v>246</v>
      </c>
      <c r="H345" s="240">
        <v>387</v>
      </c>
      <c r="I345" s="241"/>
      <c r="J345" s="241"/>
      <c r="K345" s="242">
        <f>ROUND(P345*H345,2)</f>
        <v>0</v>
      </c>
      <c r="L345" s="238" t="s">
        <v>1</v>
      </c>
      <c r="M345" s="41"/>
      <c r="N345" s="243" t="s">
        <v>1</v>
      </c>
      <c r="O345" s="225" t="s">
        <v>38</v>
      </c>
      <c r="P345" s="226">
        <f>I345+J345</f>
        <v>0</v>
      </c>
      <c r="Q345" s="226">
        <f>ROUND(I345*H345,2)</f>
        <v>0</v>
      </c>
      <c r="R345" s="226">
        <f>ROUND(J345*H345,2)</f>
        <v>0</v>
      </c>
      <c r="S345" s="88"/>
      <c r="T345" s="227">
        <f>S345*H345</f>
        <v>0</v>
      </c>
      <c r="U345" s="227">
        <v>0</v>
      </c>
      <c r="V345" s="227">
        <f>U345*H345</f>
        <v>0</v>
      </c>
      <c r="W345" s="227">
        <v>0</v>
      </c>
      <c r="X345" s="228">
        <f>W345*H345</f>
        <v>0</v>
      </c>
      <c r="Y345" s="35"/>
      <c r="Z345" s="35"/>
      <c r="AA345" s="35"/>
      <c r="AB345" s="35"/>
      <c r="AC345" s="35"/>
      <c r="AD345" s="35"/>
      <c r="AE345" s="35"/>
      <c r="AR345" s="229" t="s">
        <v>156</v>
      </c>
      <c r="AT345" s="229" t="s">
        <v>392</v>
      </c>
      <c r="AU345" s="229" t="s">
        <v>82</v>
      </c>
      <c r="AY345" s="14" t="s">
        <v>125</v>
      </c>
      <c r="BE345" s="230">
        <f>IF(O345="základní",K345,0)</f>
        <v>0</v>
      </c>
      <c r="BF345" s="230">
        <f>IF(O345="snížená",K345,0)</f>
        <v>0</v>
      </c>
      <c r="BG345" s="230">
        <f>IF(O345="zákl. přenesená",K345,0)</f>
        <v>0</v>
      </c>
      <c r="BH345" s="230">
        <f>IF(O345="sníž. přenesená",K345,0)</f>
        <v>0</v>
      </c>
      <c r="BI345" s="230">
        <f>IF(O345="nulová",K345,0)</f>
        <v>0</v>
      </c>
      <c r="BJ345" s="14" t="s">
        <v>82</v>
      </c>
      <c r="BK345" s="230">
        <f>ROUND(P345*H345,2)</f>
        <v>0</v>
      </c>
      <c r="BL345" s="14" t="s">
        <v>156</v>
      </c>
      <c r="BM345" s="229" t="s">
        <v>514</v>
      </c>
    </row>
    <row r="346" s="2" customFormat="1">
      <c r="A346" s="35"/>
      <c r="B346" s="36"/>
      <c r="C346" s="37"/>
      <c r="D346" s="231" t="s">
        <v>134</v>
      </c>
      <c r="E346" s="37"/>
      <c r="F346" s="232" t="s">
        <v>513</v>
      </c>
      <c r="G346" s="37"/>
      <c r="H346" s="37"/>
      <c r="I346" s="233"/>
      <c r="J346" s="233"/>
      <c r="K346" s="37"/>
      <c r="L346" s="37"/>
      <c r="M346" s="41"/>
      <c r="N346" s="234"/>
      <c r="O346" s="235"/>
      <c r="P346" s="88"/>
      <c r="Q346" s="88"/>
      <c r="R346" s="88"/>
      <c r="S346" s="88"/>
      <c r="T346" s="88"/>
      <c r="U346" s="88"/>
      <c r="V346" s="88"/>
      <c r="W346" s="88"/>
      <c r="X346" s="89"/>
      <c r="Y346" s="35"/>
      <c r="Z346" s="35"/>
      <c r="AA346" s="35"/>
      <c r="AB346" s="35"/>
      <c r="AC346" s="35"/>
      <c r="AD346" s="35"/>
      <c r="AE346" s="35"/>
      <c r="AT346" s="14" t="s">
        <v>134</v>
      </c>
      <c r="AU346" s="14" t="s">
        <v>82</v>
      </c>
    </row>
    <row r="347" s="2" customFormat="1" ht="24.15" customHeight="1">
      <c r="A347" s="35"/>
      <c r="B347" s="36"/>
      <c r="C347" s="236" t="s">
        <v>325</v>
      </c>
      <c r="D347" s="236" t="s">
        <v>392</v>
      </c>
      <c r="E347" s="237" t="s">
        <v>515</v>
      </c>
      <c r="F347" s="238" t="s">
        <v>516</v>
      </c>
      <c r="G347" s="239" t="s">
        <v>246</v>
      </c>
      <c r="H347" s="240">
        <v>84</v>
      </c>
      <c r="I347" s="241"/>
      <c r="J347" s="241"/>
      <c r="K347" s="242">
        <f>ROUND(P347*H347,2)</f>
        <v>0</v>
      </c>
      <c r="L347" s="238" t="s">
        <v>1</v>
      </c>
      <c r="M347" s="41"/>
      <c r="N347" s="243" t="s">
        <v>1</v>
      </c>
      <c r="O347" s="225" t="s">
        <v>38</v>
      </c>
      <c r="P347" s="226">
        <f>I347+J347</f>
        <v>0</v>
      </c>
      <c r="Q347" s="226">
        <f>ROUND(I347*H347,2)</f>
        <v>0</v>
      </c>
      <c r="R347" s="226">
        <f>ROUND(J347*H347,2)</f>
        <v>0</v>
      </c>
      <c r="S347" s="88"/>
      <c r="T347" s="227">
        <f>S347*H347</f>
        <v>0</v>
      </c>
      <c r="U347" s="227">
        <v>0</v>
      </c>
      <c r="V347" s="227">
        <f>U347*H347</f>
        <v>0</v>
      </c>
      <c r="W347" s="227">
        <v>0</v>
      </c>
      <c r="X347" s="228">
        <f>W347*H347</f>
        <v>0</v>
      </c>
      <c r="Y347" s="35"/>
      <c r="Z347" s="35"/>
      <c r="AA347" s="35"/>
      <c r="AB347" s="35"/>
      <c r="AC347" s="35"/>
      <c r="AD347" s="35"/>
      <c r="AE347" s="35"/>
      <c r="AR347" s="229" t="s">
        <v>156</v>
      </c>
      <c r="AT347" s="229" t="s">
        <v>392</v>
      </c>
      <c r="AU347" s="229" t="s">
        <v>82</v>
      </c>
      <c r="AY347" s="14" t="s">
        <v>125</v>
      </c>
      <c r="BE347" s="230">
        <f>IF(O347="základní",K347,0)</f>
        <v>0</v>
      </c>
      <c r="BF347" s="230">
        <f>IF(O347="snížená",K347,0)</f>
        <v>0</v>
      </c>
      <c r="BG347" s="230">
        <f>IF(O347="zákl. přenesená",K347,0)</f>
        <v>0</v>
      </c>
      <c r="BH347" s="230">
        <f>IF(O347="sníž. přenesená",K347,0)</f>
        <v>0</v>
      </c>
      <c r="BI347" s="230">
        <f>IF(O347="nulová",K347,0)</f>
        <v>0</v>
      </c>
      <c r="BJ347" s="14" t="s">
        <v>82</v>
      </c>
      <c r="BK347" s="230">
        <f>ROUND(P347*H347,2)</f>
        <v>0</v>
      </c>
      <c r="BL347" s="14" t="s">
        <v>156</v>
      </c>
      <c r="BM347" s="229" t="s">
        <v>517</v>
      </c>
    </row>
    <row r="348" s="2" customFormat="1">
      <c r="A348" s="35"/>
      <c r="B348" s="36"/>
      <c r="C348" s="37"/>
      <c r="D348" s="231" t="s">
        <v>134</v>
      </c>
      <c r="E348" s="37"/>
      <c r="F348" s="232" t="s">
        <v>516</v>
      </c>
      <c r="G348" s="37"/>
      <c r="H348" s="37"/>
      <c r="I348" s="233"/>
      <c r="J348" s="233"/>
      <c r="K348" s="37"/>
      <c r="L348" s="37"/>
      <c r="M348" s="41"/>
      <c r="N348" s="234"/>
      <c r="O348" s="235"/>
      <c r="P348" s="88"/>
      <c r="Q348" s="88"/>
      <c r="R348" s="88"/>
      <c r="S348" s="88"/>
      <c r="T348" s="88"/>
      <c r="U348" s="88"/>
      <c r="V348" s="88"/>
      <c r="W348" s="88"/>
      <c r="X348" s="89"/>
      <c r="Y348" s="35"/>
      <c r="Z348" s="35"/>
      <c r="AA348" s="35"/>
      <c r="AB348" s="35"/>
      <c r="AC348" s="35"/>
      <c r="AD348" s="35"/>
      <c r="AE348" s="35"/>
      <c r="AT348" s="14" t="s">
        <v>134</v>
      </c>
      <c r="AU348" s="14" t="s">
        <v>82</v>
      </c>
    </row>
    <row r="349" s="2" customFormat="1" ht="24.15" customHeight="1">
      <c r="A349" s="35"/>
      <c r="B349" s="36"/>
      <c r="C349" s="236" t="s">
        <v>518</v>
      </c>
      <c r="D349" s="236" t="s">
        <v>392</v>
      </c>
      <c r="E349" s="237" t="s">
        <v>519</v>
      </c>
      <c r="F349" s="238" t="s">
        <v>520</v>
      </c>
      <c r="G349" s="239" t="s">
        <v>246</v>
      </c>
      <c r="H349" s="240">
        <v>87</v>
      </c>
      <c r="I349" s="241"/>
      <c r="J349" s="241"/>
      <c r="K349" s="242">
        <f>ROUND(P349*H349,2)</f>
        <v>0</v>
      </c>
      <c r="L349" s="238" t="s">
        <v>1</v>
      </c>
      <c r="M349" s="41"/>
      <c r="N349" s="243" t="s">
        <v>1</v>
      </c>
      <c r="O349" s="225" t="s">
        <v>38</v>
      </c>
      <c r="P349" s="226">
        <f>I349+J349</f>
        <v>0</v>
      </c>
      <c r="Q349" s="226">
        <f>ROUND(I349*H349,2)</f>
        <v>0</v>
      </c>
      <c r="R349" s="226">
        <f>ROUND(J349*H349,2)</f>
        <v>0</v>
      </c>
      <c r="S349" s="88"/>
      <c r="T349" s="227">
        <f>S349*H349</f>
        <v>0</v>
      </c>
      <c r="U349" s="227">
        <v>0</v>
      </c>
      <c r="V349" s="227">
        <f>U349*H349</f>
        <v>0</v>
      </c>
      <c r="W349" s="227">
        <v>0</v>
      </c>
      <c r="X349" s="228">
        <f>W349*H349</f>
        <v>0</v>
      </c>
      <c r="Y349" s="35"/>
      <c r="Z349" s="35"/>
      <c r="AA349" s="35"/>
      <c r="AB349" s="35"/>
      <c r="AC349" s="35"/>
      <c r="AD349" s="35"/>
      <c r="AE349" s="35"/>
      <c r="AR349" s="229" t="s">
        <v>156</v>
      </c>
      <c r="AT349" s="229" t="s">
        <v>392</v>
      </c>
      <c r="AU349" s="229" t="s">
        <v>82</v>
      </c>
      <c r="AY349" s="14" t="s">
        <v>125</v>
      </c>
      <c r="BE349" s="230">
        <f>IF(O349="základní",K349,0)</f>
        <v>0</v>
      </c>
      <c r="BF349" s="230">
        <f>IF(O349="snížená",K349,0)</f>
        <v>0</v>
      </c>
      <c r="BG349" s="230">
        <f>IF(O349="zákl. přenesená",K349,0)</f>
        <v>0</v>
      </c>
      <c r="BH349" s="230">
        <f>IF(O349="sníž. přenesená",K349,0)</f>
        <v>0</v>
      </c>
      <c r="BI349" s="230">
        <f>IF(O349="nulová",K349,0)</f>
        <v>0</v>
      </c>
      <c r="BJ349" s="14" t="s">
        <v>82</v>
      </c>
      <c r="BK349" s="230">
        <f>ROUND(P349*H349,2)</f>
        <v>0</v>
      </c>
      <c r="BL349" s="14" t="s">
        <v>156</v>
      </c>
      <c r="BM349" s="229" t="s">
        <v>521</v>
      </c>
    </row>
    <row r="350" s="2" customFormat="1">
      <c r="A350" s="35"/>
      <c r="B350" s="36"/>
      <c r="C350" s="37"/>
      <c r="D350" s="231" t="s">
        <v>134</v>
      </c>
      <c r="E350" s="37"/>
      <c r="F350" s="232" t="s">
        <v>520</v>
      </c>
      <c r="G350" s="37"/>
      <c r="H350" s="37"/>
      <c r="I350" s="233"/>
      <c r="J350" s="233"/>
      <c r="K350" s="37"/>
      <c r="L350" s="37"/>
      <c r="M350" s="41"/>
      <c r="N350" s="234"/>
      <c r="O350" s="235"/>
      <c r="P350" s="88"/>
      <c r="Q350" s="88"/>
      <c r="R350" s="88"/>
      <c r="S350" s="88"/>
      <c r="T350" s="88"/>
      <c r="U350" s="88"/>
      <c r="V350" s="88"/>
      <c r="W350" s="88"/>
      <c r="X350" s="89"/>
      <c r="Y350" s="35"/>
      <c r="Z350" s="35"/>
      <c r="AA350" s="35"/>
      <c r="AB350" s="35"/>
      <c r="AC350" s="35"/>
      <c r="AD350" s="35"/>
      <c r="AE350" s="35"/>
      <c r="AT350" s="14" t="s">
        <v>134</v>
      </c>
      <c r="AU350" s="14" t="s">
        <v>82</v>
      </c>
    </row>
    <row r="351" s="2" customFormat="1" ht="24.15" customHeight="1">
      <c r="A351" s="35"/>
      <c r="B351" s="36"/>
      <c r="C351" s="215" t="s">
        <v>329</v>
      </c>
      <c r="D351" s="215" t="s">
        <v>128</v>
      </c>
      <c r="E351" s="216" t="s">
        <v>522</v>
      </c>
      <c r="F351" s="217" t="s">
        <v>523</v>
      </c>
      <c r="G351" s="218" t="s">
        <v>246</v>
      </c>
      <c r="H351" s="219">
        <v>49</v>
      </c>
      <c r="I351" s="220"/>
      <c r="J351" s="221"/>
      <c r="K351" s="222">
        <f>ROUND(P351*H351,2)</f>
        <v>0</v>
      </c>
      <c r="L351" s="217" t="s">
        <v>1</v>
      </c>
      <c r="M351" s="223"/>
      <c r="N351" s="224" t="s">
        <v>1</v>
      </c>
      <c r="O351" s="225" t="s">
        <v>38</v>
      </c>
      <c r="P351" s="226">
        <f>I351+J351</f>
        <v>0</v>
      </c>
      <c r="Q351" s="226">
        <f>ROUND(I351*H351,2)</f>
        <v>0</v>
      </c>
      <c r="R351" s="226">
        <f>ROUND(J351*H351,2)</f>
        <v>0</v>
      </c>
      <c r="S351" s="88"/>
      <c r="T351" s="227">
        <f>S351*H351</f>
        <v>0</v>
      </c>
      <c r="U351" s="227">
        <v>0</v>
      </c>
      <c r="V351" s="227">
        <f>U351*H351</f>
        <v>0</v>
      </c>
      <c r="W351" s="227">
        <v>0</v>
      </c>
      <c r="X351" s="228">
        <f>W351*H351</f>
        <v>0</v>
      </c>
      <c r="Y351" s="35"/>
      <c r="Z351" s="35"/>
      <c r="AA351" s="35"/>
      <c r="AB351" s="35"/>
      <c r="AC351" s="35"/>
      <c r="AD351" s="35"/>
      <c r="AE351" s="35"/>
      <c r="AR351" s="229" t="s">
        <v>185</v>
      </c>
      <c r="AT351" s="229" t="s">
        <v>128</v>
      </c>
      <c r="AU351" s="229" t="s">
        <v>82</v>
      </c>
      <c r="AY351" s="14" t="s">
        <v>125</v>
      </c>
      <c r="BE351" s="230">
        <f>IF(O351="základní",K351,0)</f>
        <v>0</v>
      </c>
      <c r="BF351" s="230">
        <f>IF(O351="snížená",K351,0)</f>
        <v>0</v>
      </c>
      <c r="BG351" s="230">
        <f>IF(O351="zákl. přenesená",K351,0)</f>
        <v>0</v>
      </c>
      <c r="BH351" s="230">
        <f>IF(O351="sníž. přenesená",K351,0)</f>
        <v>0</v>
      </c>
      <c r="BI351" s="230">
        <f>IF(O351="nulová",K351,0)</f>
        <v>0</v>
      </c>
      <c r="BJ351" s="14" t="s">
        <v>82</v>
      </c>
      <c r="BK351" s="230">
        <f>ROUND(P351*H351,2)</f>
        <v>0</v>
      </c>
      <c r="BL351" s="14" t="s">
        <v>156</v>
      </c>
      <c r="BM351" s="229" t="s">
        <v>524</v>
      </c>
    </row>
    <row r="352" s="2" customFormat="1">
      <c r="A352" s="35"/>
      <c r="B352" s="36"/>
      <c r="C352" s="37"/>
      <c r="D352" s="231" t="s">
        <v>134</v>
      </c>
      <c r="E352" s="37"/>
      <c r="F352" s="232" t="s">
        <v>523</v>
      </c>
      <c r="G352" s="37"/>
      <c r="H352" s="37"/>
      <c r="I352" s="233"/>
      <c r="J352" s="233"/>
      <c r="K352" s="37"/>
      <c r="L352" s="37"/>
      <c r="M352" s="41"/>
      <c r="N352" s="234"/>
      <c r="O352" s="235"/>
      <c r="P352" s="88"/>
      <c r="Q352" s="88"/>
      <c r="R352" s="88"/>
      <c r="S352" s="88"/>
      <c r="T352" s="88"/>
      <c r="U352" s="88"/>
      <c r="V352" s="88"/>
      <c r="W352" s="88"/>
      <c r="X352" s="89"/>
      <c r="Y352" s="35"/>
      <c r="Z352" s="35"/>
      <c r="AA352" s="35"/>
      <c r="AB352" s="35"/>
      <c r="AC352" s="35"/>
      <c r="AD352" s="35"/>
      <c r="AE352" s="35"/>
      <c r="AT352" s="14" t="s">
        <v>134</v>
      </c>
      <c r="AU352" s="14" t="s">
        <v>82</v>
      </c>
    </row>
    <row r="353" s="2" customFormat="1" ht="24.15" customHeight="1">
      <c r="A353" s="35"/>
      <c r="B353" s="36"/>
      <c r="C353" s="215" t="s">
        <v>525</v>
      </c>
      <c r="D353" s="215" t="s">
        <v>128</v>
      </c>
      <c r="E353" s="216" t="s">
        <v>526</v>
      </c>
      <c r="F353" s="217" t="s">
        <v>527</v>
      </c>
      <c r="G353" s="218" t="s">
        <v>246</v>
      </c>
      <c r="H353" s="219">
        <v>24</v>
      </c>
      <c r="I353" s="220"/>
      <c r="J353" s="221"/>
      <c r="K353" s="222">
        <f>ROUND(P353*H353,2)</f>
        <v>0</v>
      </c>
      <c r="L353" s="217" t="s">
        <v>1</v>
      </c>
      <c r="M353" s="223"/>
      <c r="N353" s="224" t="s">
        <v>1</v>
      </c>
      <c r="O353" s="225" t="s">
        <v>38</v>
      </c>
      <c r="P353" s="226">
        <f>I353+J353</f>
        <v>0</v>
      </c>
      <c r="Q353" s="226">
        <f>ROUND(I353*H353,2)</f>
        <v>0</v>
      </c>
      <c r="R353" s="226">
        <f>ROUND(J353*H353,2)</f>
        <v>0</v>
      </c>
      <c r="S353" s="88"/>
      <c r="T353" s="227">
        <f>S353*H353</f>
        <v>0</v>
      </c>
      <c r="U353" s="227">
        <v>0</v>
      </c>
      <c r="V353" s="227">
        <f>U353*H353</f>
        <v>0</v>
      </c>
      <c r="W353" s="227">
        <v>0</v>
      </c>
      <c r="X353" s="228">
        <f>W353*H353</f>
        <v>0</v>
      </c>
      <c r="Y353" s="35"/>
      <c r="Z353" s="35"/>
      <c r="AA353" s="35"/>
      <c r="AB353" s="35"/>
      <c r="AC353" s="35"/>
      <c r="AD353" s="35"/>
      <c r="AE353" s="35"/>
      <c r="AR353" s="229" t="s">
        <v>185</v>
      </c>
      <c r="AT353" s="229" t="s">
        <v>128</v>
      </c>
      <c r="AU353" s="229" t="s">
        <v>82</v>
      </c>
      <c r="AY353" s="14" t="s">
        <v>125</v>
      </c>
      <c r="BE353" s="230">
        <f>IF(O353="základní",K353,0)</f>
        <v>0</v>
      </c>
      <c r="BF353" s="230">
        <f>IF(O353="snížená",K353,0)</f>
        <v>0</v>
      </c>
      <c r="BG353" s="230">
        <f>IF(O353="zákl. přenesená",K353,0)</f>
        <v>0</v>
      </c>
      <c r="BH353" s="230">
        <f>IF(O353="sníž. přenesená",K353,0)</f>
        <v>0</v>
      </c>
      <c r="BI353" s="230">
        <f>IF(O353="nulová",K353,0)</f>
        <v>0</v>
      </c>
      <c r="BJ353" s="14" t="s">
        <v>82</v>
      </c>
      <c r="BK353" s="230">
        <f>ROUND(P353*H353,2)</f>
        <v>0</v>
      </c>
      <c r="BL353" s="14" t="s">
        <v>156</v>
      </c>
      <c r="BM353" s="229" t="s">
        <v>528</v>
      </c>
    </row>
    <row r="354" s="2" customFormat="1">
      <c r="A354" s="35"/>
      <c r="B354" s="36"/>
      <c r="C354" s="37"/>
      <c r="D354" s="231" t="s">
        <v>134</v>
      </c>
      <c r="E354" s="37"/>
      <c r="F354" s="232" t="s">
        <v>527</v>
      </c>
      <c r="G354" s="37"/>
      <c r="H354" s="37"/>
      <c r="I354" s="233"/>
      <c r="J354" s="233"/>
      <c r="K354" s="37"/>
      <c r="L354" s="37"/>
      <c r="M354" s="41"/>
      <c r="N354" s="234"/>
      <c r="O354" s="235"/>
      <c r="P354" s="88"/>
      <c r="Q354" s="88"/>
      <c r="R354" s="88"/>
      <c r="S354" s="88"/>
      <c r="T354" s="88"/>
      <c r="U354" s="88"/>
      <c r="V354" s="88"/>
      <c r="W354" s="88"/>
      <c r="X354" s="89"/>
      <c r="Y354" s="35"/>
      <c r="Z354" s="35"/>
      <c r="AA354" s="35"/>
      <c r="AB354" s="35"/>
      <c r="AC354" s="35"/>
      <c r="AD354" s="35"/>
      <c r="AE354" s="35"/>
      <c r="AT354" s="14" t="s">
        <v>134</v>
      </c>
      <c r="AU354" s="14" t="s">
        <v>82</v>
      </c>
    </row>
    <row r="355" s="2" customFormat="1" ht="24.15" customHeight="1">
      <c r="A355" s="35"/>
      <c r="B355" s="36"/>
      <c r="C355" s="236" t="s">
        <v>332</v>
      </c>
      <c r="D355" s="236" t="s">
        <v>392</v>
      </c>
      <c r="E355" s="237" t="s">
        <v>529</v>
      </c>
      <c r="F355" s="238" t="s">
        <v>530</v>
      </c>
      <c r="G355" s="239" t="s">
        <v>246</v>
      </c>
      <c r="H355" s="240">
        <v>185</v>
      </c>
      <c r="I355" s="241"/>
      <c r="J355" s="241"/>
      <c r="K355" s="242">
        <f>ROUND(P355*H355,2)</f>
        <v>0</v>
      </c>
      <c r="L355" s="238" t="s">
        <v>1</v>
      </c>
      <c r="M355" s="41"/>
      <c r="N355" s="243" t="s">
        <v>1</v>
      </c>
      <c r="O355" s="225" t="s">
        <v>38</v>
      </c>
      <c r="P355" s="226">
        <f>I355+J355</f>
        <v>0</v>
      </c>
      <c r="Q355" s="226">
        <f>ROUND(I355*H355,2)</f>
        <v>0</v>
      </c>
      <c r="R355" s="226">
        <f>ROUND(J355*H355,2)</f>
        <v>0</v>
      </c>
      <c r="S355" s="88"/>
      <c r="T355" s="227">
        <f>S355*H355</f>
        <v>0</v>
      </c>
      <c r="U355" s="227">
        <v>0</v>
      </c>
      <c r="V355" s="227">
        <f>U355*H355</f>
        <v>0</v>
      </c>
      <c r="W355" s="227">
        <v>0</v>
      </c>
      <c r="X355" s="228">
        <f>W355*H355</f>
        <v>0</v>
      </c>
      <c r="Y355" s="35"/>
      <c r="Z355" s="35"/>
      <c r="AA355" s="35"/>
      <c r="AB355" s="35"/>
      <c r="AC355" s="35"/>
      <c r="AD355" s="35"/>
      <c r="AE355" s="35"/>
      <c r="AR355" s="229" t="s">
        <v>156</v>
      </c>
      <c r="AT355" s="229" t="s">
        <v>392</v>
      </c>
      <c r="AU355" s="229" t="s">
        <v>82</v>
      </c>
      <c r="AY355" s="14" t="s">
        <v>125</v>
      </c>
      <c r="BE355" s="230">
        <f>IF(O355="základní",K355,0)</f>
        <v>0</v>
      </c>
      <c r="BF355" s="230">
        <f>IF(O355="snížená",K355,0)</f>
        <v>0</v>
      </c>
      <c r="BG355" s="230">
        <f>IF(O355="zákl. přenesená",K355,0)</f>
        <v>0</v>
      </c>
      <c r="BH355" s="230">
        <f>IF(O355="sníž. přenesená",K355,0)</f>
        <v>0</v>
      </c>
      <c r="BI355" s="230">
        <f>IF(O355="nulová",K355,0)</f>
        <v>0</v>
      </c>
      <c r="BJ355" s="14" t="s">
        <v>82</v>
      </c>
      <c r="BK355" s="230">
        <f>ROUND(P355*H355,2)</f>
        <v>0</v>
      </c>
      <c r="BL355" s="14" t="s">
        <v>156</v>
      </c>
      <c r="BM355" s="229" t="s">
        <v>531</v>
      </c>
    </row>
    <row r="356" s="2" customFormat="1">
      <c r="A356" s="35"/>
      <c r="B356" s="36"/>
      <c r="C356" s="37"/>
      <c r="D356" s="231" t="s">
        <v>134</v>
      </c>
      <c r="E356" s="37"/>
      <c r="F356" s="232" t="s">
        <v>530</v>
      </c>
      <c r="G356" s="37"/>
      <c r="H356" s="37"/>
      <c r="I356" s="233"/>
      <c r="J356" s="233"/>
      <c r="K356" s="37"/>
      <c r="L356" s="37"/>
      <c r="M356" s="41"/>
      <c r="N356" s="234"/>
      <c r="O356" s="235"/>
      <c r="P356" s="88"/>
      <c r="Q356" s="88"/>
      <c r="R356" s="88"/>
      <c r="S356" s="88"/>
      <c r="T356" s="88"/>
      <c r="U356" s="88"/>
      <c r="V356" s="88"/>
      <c r="W356" s="88"/>
      <c r="X356" s="89"/>
      <c r="Y356" s="35"/>
      <c r="Z356" s="35"/>
      <c r="AA356" s="35"/>
      <c r="AB356" s="35"/>
      <c r="AC356" s="35"/>
      <c r="AD356" s="35"/>
      <c r="AE356" s="35"/>
      <c r="AT356" s="14" t="s">
        <v>134</v>
      </c>
      <c r="AU356" s="14" t="s">
        <v>82</v>
      </c>
    </row>
    <row r="357" s="2" customFormat="1" ht="24.15" customHeight="1">
      <c r="A357" s="35"/>
      <c r="B357" s="36"/>
      <c r="C357" s="236" t="s">
        <v>532</v>
      </c>
      <c r="D357" s="236" t="s">
        <v>392</v>
      </c>
      <c r="E357" s="237" t="s">
        <v>533</v>
      </c>
      <c r="F357" s="238" t="s">
        <v>534</v>
      </c>
      <c r="G357" s="239" t="s">
        <v>246</v>
      </c>
      <c r="H357" s="240">
        <v>22</v>
      </c>
      <c r="I357" s="241"/>
      <c r="J357" s="241"/>
      <c r="K357" s="242">
        <f>ROUND(P357*H357,2)</f>
        <v>0</v>
      </c>
      <c r="L357" s="238" t="s">
        <v>1</v>
      </c>
      <c r="M357" s="41"/>
      <c r="N357" s="243" t="s">
        <v>1</v>
      </c>
      <c r="O357" s="225" t="s">
        <v>38</v>
      </c>
      <c r="P357" s="226">
        <f>I357+J357</f>
        <v>0</v>
      </c>
      <c r="Q357" s="226">
        <f>ROUND(I357*H357,2)</f>
        <v>0</v>
      </c>
      <c r="R357" s="226">
        <f>ROUND(J357*H357,2)</f>
        <v>0</v>
      </c>
      <c r="S357" s="88"/>
      <c r="T357" s="227">
        <f>S357*H357</f>
        <v>0</v>
      </c>
      <c r="U357" s="227">
        <v>0</v>
      </c>
      <c r="V357" s="227">
        <f>U357*H357</f>
        <v>0</v>
      </c>
      <c r="W357" s="227">
        <v>0</v>
      </c>
      <c r="X357" s="228">
        <f>W357*H357</f>
        <v>0</v>
      </c>
      <c r="Y357" s="35"/>
      <c r="Z357" s="35"/>
      <c r="AA357" s="35"/>
      <c r="AB357" s="35"/>
      <c r="AC357" s="35"/>
      <c r="AD357" s="35"/>
      <c r="AE357" s="35"/>
      <c r="AR357" s="229" t="s">
        <v>156</v>
      </c>
      <c r="AT357" s="229" t="s">
        <v>392</v>
      </c>
      <c r="AU357" s="229" t="s">
        <v>82</v>
      </c>
      <c r="AY357" s="14" t="s">
        <v>125</v>
      </c>
      <c r="BE357" s="230">
        <f>IF(O357="základní",K357,0)</f>
        <v>0</v>
      </c>
      <c r="BF357" s="230">
        <f>IF(O357="snížená",K357,0)</f>
        <v>0</v>
      </c>
      <c r="BG357" s="230">
        <f>IF(O357="zákl. přenesená",K357,0)</f>
        <v>0</v>
      </c>
      <c r="BH357" s="230">
        <f>IF(O357="sníž. přenesená",K357,0)</f>
        <v>0</v>
      </c>
      <c r="BI357" s="230">
        <f>IF(O357="nulová",K357,0)</f>
        <v>0</v>
      </c>
      <c r="BJ357" s="14" t="s">
        <v>82</v>
      </c>
      <c r="BK357" s="230">
        <f>ROUND(P357*H357,2)</f>
        <v>0</v>
      </c>
      <c r="BL357" s="14" t="s">
        <v>156</v>
      </c>
      <c r="BM357" s="229" t="s">
        <v>535</v>
      </c>
    </row>
    <row r="358" s="2" customFormat="1">
      <c r="A358" s="35"/>
      <c r="B358" s="36"/>
      <c r="C358" s="37"/>
      <c r="D358" s="231" t="s">
        <v>134</v>
      </c>
      <c r="E358" s="37"/>
      <c r="F358" s="232" t="s">
        <v>534</v>
      </c>
      <c r="G358" s="37"/>
      <c r="H358" s="37"/>
      <c r="I358" s="233"/>
      <c r="J358" s="233"/>
      <c r="K358" s="37"/>
      <c r="L358" s="37"/>
      <c r="M358" s="41"/>
      <c r="N358" s="234"/>
      <c r="O358" s="235"/>
      <c r="P358" s="88"/>
      <c r="Q358" s="88"/>
      <c r="R358" s="88"/>
      <c r="S358" s="88"/>
      <c r="T358" s="88"/>
      <c r="U358" s="88"/>
      <c r="V358" s="88"/>
      <c r="W358" s="88"/>
      <c r="X358" s="89"/>
      <c r="Y358" s="35"/>
      <c r="Z358" s="35"/>
      <c r="AA358" s="35"/>
      <c r="AB358" s="35"/>
      <c r="AC358" s="35"/>
      <c r="AD358" s="35"/>
      <c r="AE358" s="35"/>
      <c r="AT358" s="14" t="s">
        <v>134</v>
      </c>
      <c r="AU358" s="14" t="s">
        <v>82</v>
      </c>
    </row>
    <row r="359" s="2" customFormat="1" ht="24.15" customHeight="1">
      <c r="A359" s="35"/>
      <c r="B359" s="36"/>
      <c r="C359" s="236" t="s">
        <v>336</v>
      </c>
      <c r="D359" s="236" t="s">
        <v>392</v>
      </c>
      <c r="E359" s="237" t="s">
        <v>536</v>
      </c>
      <c r="F359" s="238" t="s">
        <v>537</v>
      </c>
      <c r="G359" s="239" t="s">
        <v>246</v>
      </c>
      <c r="H359" s="240">
        <v>42</v>
      </c>
      <c r="I359" s="241"/>
      <c r="J359" s="241"/>
      <c r="K359" s="242">
        <f>ROUND(P359*H359,2)</f>
        <v>0</v>
      </c>
      <c r="L359" s="238" t="s">
        <v>1</v>
      </c>
      <c r="M359" s="41"/>
      <c r="N359" s="243" t="s">
        <v>1</v>
      </c>
      <c r="O359" s="225" t="s">
        <v>38</v>
      </c>
      <c r="P359" s="226">
        <f>I359+J359</f>
        <v>0</v>
      </c>
      <c r="Q359" s="226">
        <f>ROUND(I359*H359,2)</f>
        <v>0</v>
      </c>
      <c r="R359" s="226">
        <f>ROUND(J359*H359,2)</f>
        <v>0</v>
      </c>
      <c r="S359" s="88"/>
      <c r="T359" s="227">
        <f>S359*H359</f>
        <v>0</v>
      </c>
      <c r="U359" s="227">
        <v>0</v>
      </c>
      <c r="V359" s="227">
        <f>U359*H359</f>
        <v>0</v>
      </c>
      <c r="W359" s="227">
        <v>0</v>
      </c>
      <c r="X359" s="228">
        <f>W359*H359</f>
        <v>0</v>
      </c>
      <c r="Y359" s="35"/>
      <c r="Z359" s="35"/>
      <c r="AA359" s="35"/>
      <c r="AB359" s="35"/>
      <c r="AC359" s="35"/>
      <c r="AD359" s="35"/>
      <c r="AE359" s="35"/>
      <c r="AR359" s="229" t="s">
        <v>156</v>
      </c>
      <c r="AT359" s="229" t="s">
        <v>392</v>
      </c>
      <c r="AU359" s="229" t="s">
        <v>82</v>
      </c>
      <c r="AY359" s="14" t="s">
        <v>125</v>
      </c>
      <c r="BE359" s="230">
        <f>IF(O359="základní",K359,0)</f>
        <v>0</v>
      </c>
      <c r="BF359" s="230">
        <f>IF(O359="snížená",K359,0)</f>
        <v>0</v>
      </c>
      <c r="BG359" s="230">
        <f>IF(O359="zákl. přenesená",K359,0)</f>
        <v>0</v>
      </c>
      <c r="BH359" s="230">
        <f>IF(O359="sníž. přenesená",K359,0)</f>
        <v>0</v>
      </c>
      <c r="BI359" s="230">
        <f>IF(O359="nulová",K359,0)</f>
        <v>0</v>
      </c>
      <c r="BJ359" s="14" t="s">
        <v>82</v>
      </c>
      <c r="BK359" s="230">
        <f>ROUND(P359*H359,2)</f>
        <v>0</v>
      </c>
      <c r="BL359" s="14" t="s">
        <v>156</v>
      </c>
      <c r="BM359" s="229" t="s">
        <v>538</v>
      </c>
    </row>
    <row r="360" s="2" customFormat="1">
      <c r="A360" s="35"/>
      <c r="B360" s="36"/>
      <c r="C360" s="37"/>
      <c r="D360" s="231" t="s">
        <v>134</v>
      </c>
      <c r="E360" s="37"/>
      <c r="F360" s="232" t="s">
        <v>537</v>
      </c>
      <c r="G360" s="37"/>
      <c r="H360" s="37"/>
      <c r="I360" s="233"/>
      <c r="J360" s="233"/>
      <c r="K360" s="37"/>
      <c r="L360" s="37"/>
      <c r="M360" s="41"/>
      <c r="N360" s="234"/>
      <c r="O360" s="235"/>
      <c r="P360" s="88"/>
      <c r="Q360" s="88"/>
      <c r="R360" s="88"/>
      <c r="S360" s="88"/>
      <c r="T360" s="88"/>
      <c r="U360" s="88"/>
      <c r="V360" s="88"/>
      <c r="W360" s="88"/>
      <c r="X360" s="89"/>
      <c r="Y360" s="35"/>
      <c r="Z360" s="35"/>
      <c r="AA360" s="35"/>
      <c r="AB360" s="35"/>
      <c r="AC360" s="35"/>
      <c r="AD360" s="35"/>
      <c r="AE360" s="35"/>
      <c r="AT360" s="14" t="s">
        <v>134</v>
      </c>
      <c r="AU360" s="14" t="s">
        <v>82</v>
      </c>
    </row>
    <row r="361" s="2" customFormat="1" ht="24.15" customHeight="1">
      <c r="A361" s="35"/>
      <c r="B361" s="36"/>
      <c r="C361" s="236" t="s">
        <v>539</v>
      </c>
      <c r="D361" s="236" t="s">
        <v>392</v>
      </c>
      <c r="E361" s="237" t="s">
        <v>540</v>
      </c>
      <c r="F361" s="238" t="s">
        <v>541</v>
      </c>
      <c r="G361" s="239" t="s">
        <v>246</v>
      </c>
      <c r="H361" s="240">
        <v>25</v>
      </c>
      <c r="I361" s="241"/>
      <c r="J361" s="241"/>
      <c r="K361" s="242">
        <f>ROUND(P361*H361,2)</f>
        <v>0</v>
      </c>
      <c r="L361" s="238" t="s">
        <v>1</v>
      </c>
      <c r="M361" s="41"/>
      <c r="N361" s="243" t="s">
        <v>1</v>
      </c>
      <c r="O361" s="225" t="s">
        <v>38</v>
      </c>
      <c r="P361" s="226">
        <f>I361+J361</f>
        <v>0</v>
      </c>
      <c r="Q361" s="226">
        <f>ROUND(I361*H361,2)</f>
        <v>0</v>
      </c>
      <c r="R361" s="226">
        <f>ROUND(J361*H361,2)</f>
        <v>0</v>
      </c>
      <c r="S361" s="88"/>
      <c r="T361" s="227">
        <f>S361*H361</f>
        <v>0</v>
      </c>
      <c r="U361" s="227">
        <v>0</v>
      </c>
      <c r="V361" s="227">
        <f>U361*H361</f>
        <v>0</v>
      </c>
      <c r="W361" s="227">
        <v>0</v>
      </c>
      <c r="X361" s="228">
        <f>W361*H361</f>
        <v>0</v>
      </c>
      <c r="Y361" s="35"/>
      <c r="Z361" s="35"/>
      <c r="AA361" s="35"/>
      <c r="AB361" s="35"/>
      <c r="AC361" s="35"/>
      <c r="AD361" s="35"/>
      <c r="AE361" s="35"/>
      <c r="AR361" s="229" t="s">
        <v>156</v>
      </c>
      <c r="AT361" s="229" t="s">
        <v>392</v>
      </c>
      <c r="AU361" s="229" t="s">
        <v>82</v>
      </c>
      <c r="AY361" s="14" t="s">
        <v>125</v>
      </c>
      <c r="BE361" s="230">
        <f>IF(O361="základní",K361,0)</f>
        <v>0</v>
      </c>
      <c r="BF361" s="230">
        <f>IF(O361="snížená",K361,0)</f>
        <v>0</v>
      </c>
      <c r="BG361" s="230">
        <f>IF(O361="zákl. přenesená",K361,0)</f>
        <v>0</v>
      </c>
      <c r="BH361" s="230">
        <f>IF(O361="sníž. přenesená",K361,0)</f>
        <v>0</v>
      </c>
      <c r="BI361" s="230">
        <f>IF(O361="nulová",K361,0)</f>
        <v>0</v>
      </c>
      <c r="BJ361" s="14" t="s">
        <v>82</v>
      </c>
      <c r="BK361" s="230">
        <f>ROUND(P361*H361,2)</f>
        <v>0</v>
      </c>
      <c r="BL361" s="14" t="s">
        <v>156</v>
      </c>
      <c r="BM361" s="229" t="s">
        <v>542</v>
      </c>
    </row>
    <row r="362" s="2" customFormat="1">
      <c r="A362" s="35"/>
      <c r="B362" s="36"/>
      <c r="C362" s="37"/>
      <c r="D362" s="231" t="s">
        <v>134</v>
      </c>
      <c r="E362" s="37"/>
      <c r="F362" s="232" t="s">
        <v>541</v>
      </c>
      <c r="G362" s="37"/>
      <c r="H362" s="37"/>
      <c r="I362" s="233"/>
      <c r="J362" s="233"/>
      <c r="K362" s="37"/>
      <c r="L362" s="37"/>
      <c r="M362" s="41"/>
      <c r="N362" s="234"/>
      <c r="O362" s="235"/>
      <c r="P362" s="88"/>
      <c r="Q362" s="88"/>
      <c r="R362" s="88"/>
      <c r="S362" s="88"/>
      <c r="T362" s="88"/>
      <c r="U362" s="88"/>
      <c r="V362" s="88"/>
      <c r="W362" s="88"/>
      <c r="X362" s="89"/>
      <c r="Y362" s="35"/>
      <c r="Z362" s="35"/>
      <c r="AA362" s="35"/>
      <c r="AB362" s="35"/>
      <c r="AC362" s="35"/>
      <c r="AD362" s="35"/>
      <c r="AE362" s="35"/>
      <c r="AT362" s="14" t="s">
        <v>134</v>
      </c>
      <c r="AU362" s="14" t="s">
        <v>82</v>
      </c>
    </row>
    <row r="363" s="2" customFormat="1" ht="24.15" customHeight="1">
      <c r="A363" s="35"/>
      <c r="B363" s="36"/>
      <c r="C363" s="236" t="s">
        <v>339</v>
      </c>
      <c r="D363" s="236" t="s">
        <v>392</v>
      </c>
      <c r="E363" s="237" t="s">
        <v>543</v>
      </c>
      <c r="F363" s="238" t="s">
        <v>544</v>
      </c>
      <c r="G363" s="239" t="s">
        <v>246</v>
      </c>
      <c r="H363" s="240">
        <v>31</v>
      </c>
      <c r="I363" s="241"/>
      <c r="J363" s="241"/>
      <c r="K363" s="242">
        <f>ROUND(P363*H363,2)</f>
        <v>0</v>
      </c>
      <c r="L363" s="238" t="s">
        <v>1</v>
      </c>
      <c r="M363" s="41"/>
      <c r="N363" s="243" t="s">
        <v>1</v>
      </c>
      <c r="O363" s="225" t="s">
        <v>38</v>
      </c>
      <c r="P363" s="226">
        <f>I363+J363</f>
        <v>0</v>
      </c>
      <c r="Q363" s="226">
        <f>ROUND(I363*H363,2)</f>
        <v>0</v>
      </c>
      <c r="R363" s="226">
        <f>ROUND(J363*H363,2)</f>
        <v>0</v>
      </c>
      <c r="S363" s="88"/>
      <c r="T363" s="227">
        <f>S363*H363</f>
        <v>0</v>
      </c>
      <c r="U363" s="227">
        <v>0</v>
      </c>
      <c r="V363" s="227">
        <f>U363*H363</f>
        <v>0</v>
      </c>
      <c r="W363" s="227">
        <v>0</v>
      </c>
      <c r="X363" s="228">
        <f>W363*H363</f>
        <v>0</v>
      </c>
      <c r="Y363" s="35"/>
      <c r="Z363" s="35"/>
      <c r="AA363" s="35"/>
      <c r="AB363" s="35"/>
      <c r="AC363" s="35"/>
      <c r="AD363" s="35"/>
      <c r="AE363" s="35"/>
      <c r="AR363" s="229" t="s">
        <v>156</v>
      </c>
      <c r="AT363" s="229" t="s">
        <v>392</v>
      </c>
      <c r="AU363" s="229" t="s">
        <v>82</v>
      </c>
      <c r="AY363" s="14" t="s">
        <v>125</v>
      </c>
      <c r="BE363" s="230">
        <f>IF(O363="základní",K363,0)</f>
        <v>0</v>
      </c>
      <c r="BF363" s="230">
        <f>IF(O363="snížená",K363,0)</f>
        <v>0</v>
      </c>
      <c r="BG363" s="230">
        <f>IF(O363="zákl. přenesená",K363,0)</f>
        <v>0</v>
      </c>
      <c r="BH363" s="230">
        <f>IF(O363="sníž. přenesená",K363,0)</f>
        <v>0</v>
      </c>
      <c r="BI363" s="230">
        <f>IF(O363="nulová",K363,0)</f>
        <v>0</v>
      </c>
      <c r="BJ363" s="14" t="s">
        <v>82</v>
      </c>
      <c r="BK363" s="230">
        <f>ROUND(P363*H363,2)</f>
        <v>0</v>
      </c>
      <c r="BL363" s="14" t="s">
        <v>156</v>
      </c>
      <c r="BM363" s="229" t="s">
        <v>545</v>
      </c>
    </row>
    <row r="364" s="2" customFormat="1">
      <c r="A364" s="35"/>
      <c r="B364" s="36"/>
      <c r="C364" s="37"/>
      <c r="D364" s="231" t="s">
        <v>134</v>
      </c>
      <c r="E364" s="37"/>
      <c r="F364" s="232" t="s">
        <v>544</v>
      </c>
      <c r="G364" s="37"/>
      <c r="H364" s="37"/>
      <c r="I364" s="233"/>
      <c r="J364" s="233"/>
      <c r="K364" s="37"/>
      <c r="L364" s="37"/>
      <c r="M364" s="41"/>
      <c r="N364" s="234"/>
      <c r="O364" s="235"/>
      <c r="P364" s="88"/>
      <c r="Q364" s="88"/>
      <c r="R364" s="88"/>
      <c r="S364" s="88"/>
      <c r="T364" s="88"/>
      <c r="U364" s="88"/>
      <c r="V364" s="88"/>
      <c r="W364" s="88"/>
      <c r="X364" s="89"/>
      <c r="Y364" s="35"/>
      <c r="Z364" s="35"/>
      <c r="AA364" s="35"/>
      <c r="AB364" s="35"/>
      <c r="AC364" s="35"/>
      <c r="AD364" s="35"/>
      <c r="AE364" s="35"/>
      <c r="AT364" s="14" t="s">
        <v>134</v>
      </c>
      <c r="AU364" s="14" t="s">
        <v>82</v>
      </c>
    </row>
    <row r="365" s="2" customFormat="1" ht="24.15" customHeight="1">
      <c r="A365" s="35"/>
      <c r="B365" s="36"/>
      <c r="C365" s="236" t="s">
        <v>546</v>
      </c>
      <c r="D365" s="236" t="s">
        <v>392</v>
      </c>
      <c r="E365" s="237" t="s">
        <v>547</v>
      </c>
      <c r="F365" s="238" t="s">
        <v>548</v>
      </c>
      <c r="G365" s="239" t="s">
        <v>246</v>
      </c>
      <c r="H365" s="240">
        <v>36</v>
      </c>
      <c r="I365" s="241"/>
      <c r="J365" s="241"/>
      <c r="K365" s="242">
        <f>ROUND(P365*H365,2)</f>
        <v>0</v>
      </c>
      <c r="L365" s="238" t="s">
        <v>1</v>
      </c>
      <c r="M365" s="41"/>
      <c r="N365" s="243" t="s">
        <v>1</v>
      </c>
      <c r="O365" s="225" t="s">
        <v>38</v>
      </c>
      <c r="P365" s="226">
        <f>I365+J365</f>
        <v>0</v>
      </c>
      <c r="Q365" s="226">
        <f>ROUND(I365*H365,2)</f>
        <v>0</v>
      </c>
      <c r="R365" s="226">
        <f>ROUND(J365*H365,2)</f>
        <v>0</v>
      </c>
      <c r="S365" s="88"/>
      <c r="T365" s="227">
        <f>S365*H365</f>
        <v>0</v>
      </c>
      <c r="U365" s="227">
        <v>0</v>
      </c>
      <c r="V365" s="227">
        <f>U365*H365</f>
        <v>0</v>
      </c>
      <c r="W365" s="227">
        <v>0</v>
      </c>
      <c r="X365" s="228">
        <f>W365*H365</f>
        <v>0</v>
      </c>
      <c r="Y365" s="35"/>
      <c r="Z365" s="35"/>
      <c r="AA365" s="35"/>
      <c r="AB365" s="35"/>
      <c r="AC365" s="35"/>
      <c r="AD365" s="35"/>
      <c r="AE365" s="35"/>
      <c r="AR365" s="229" t="s">
        <v>156</v>
      </c>
      <c r="AT365" s="229" t="s">
        <v>392</v>
      </c>
      <c r="AU365" s="229" t="s">
        <v>82</v>
      </c>
      <c r="AY365" s="14" t="s">
        <v>125</v>
      </c>
      <c r="BE365" s="230">
        <f>IF(O365="základní",K365,0)</f>
        <v>0</v>
      </c>
      <c r="BF365" s="230">
        <f>IF(O365="snížená",K365,0)</f>
        <v>0</v>
      </c>
      <c r="BG365" s="230">
        <f>IF(O365="zákl. přenesená",K365,0)</f>
        <v>0</v>
      </c>
      <c r="BH365" s="230">
        <f>IF(O365="sníž. přenesená",K365,0)</f>
        <v>0</v>
      </c>
      <c r="BI365" s="230">
        <f>IF(O365="nulová",K365,0)</f>
        <v>0</v>
      </c>
      <c r="BJ365" s="14" t="s">
        <v>82</v>
      </c>
      <c r="BK365" s="230">
        <f>ROUND(P365*H365,2)</f>
        <v>0</v>
      </c>
      <c r="BL365" s="14" t="s">
        <v>156</v>
      </c>
      <c r="BM365" s="229" t="s">
        <v>549</v>
      </c>
    </row>
    <row r="366" s="2" customFormat="1">
      <c r="A366" s="35"/>
      <c r="B366" s="36"/>
      <c r="C366" s="37"/>
      <c r="D366" s="231" t="s">
        <v>134</v>
      </c>
      <c r="E366" s="37"/>
      <c r="F366" s="232" t="s">
        <v>548</v>
      </c>
      <c r="G366" s="37"/>
      <c r="H366" s="37"/>
      <c r="I366" s="233"/>
      <c r="J366" s="233"/>
      <c r="K366" s="37"/>
      <c r="L366" s="37"/>
      <c r="M366" s="41"/>
      <c r="N366" s="234"/>
      <c r="O366" s="235"/>
      <c r="P366" s="88"/>
      <c r="Q366" s="88"/>
      <c r="R366" s="88"/>
      <c r="S366" s="88"/>
      <c r="T366" s="88"/>
      <c r="U366" s="88"/>
      <c r="V366" s="88"/>
      <c r="W366" s="88"/>
      <c r="X366" s="89"/>
      <c r="Y366" s="35"/>
      <c r="Z366" s="35"/>
      <c r="AA366" s="35"/>
      <c r="AB366" s="35"/>
      <c r="AC366" s="35"/>
      <c r="AD366" s="35"/>
      <c r="AE366" s="35"/>
      <c r="AT366" s="14" t="s">
        <v>134</v>
      </c>
      <c r="AU366" s="14" t="s">
        <v>82</v>
      </c>
    </row>
    <row r="367" s="2" customFormat="1" ht="24.15" customHeight="1">
      <c r="A367" s="35"/>
      <c r="B367" s="36"/>
      <c r="C367" s="236" t="s">
        <v>343</v>
      </c>
      <c r="D367" s="236" t="s">
        <v>392</v>
      </c>
      <c r="E367" s="237" t="s">
        <v>550</v>
      </c>
      <c r="F367" s="238" t="s">
        <v>551</v>
      </c>
      <c r="G367" s="239" t="s">
        <v>246</v>
      </c>
      <c r="H367" s="240">
        <v>14</v>
      </c>
      <c r="I367" s="241"/>
      <c r="J367" s="241"/>
      <c r="K367" s="242">
        <f>ROUND(P367*H367,2)</f>
        <v>0</v>
      </c>
      <c r="L367" s="238" t="s">
        <v>1</v>
      </c>
      <c r="M367" s="41"/>
      <c r="N367" s="243" t="s">
        <v>1</v>
      </c>
      <c r="O367" s="225" t="s">
        <v>38</v>
      </c>
      <c r="P367" s="226">
        <f>I367+J367</f>
        <v>0</v>
      </c>
      <c r="Q367" s="226">
        <f>ROUND(I367*H367,2)</f>
        <v>0</v>
      </c>
      <c r="R367" s="226">
        <f>ROUND(J367*H367,2)</f>
        <v>0</v>
      </c>
      <c r="S367" s="88"/>
      <c r="T367" s="227">
        <f>S367*H367</f>
        <v>0</v>
      </c>
      <c r="U367" s="227">
        <v>0</v>
      </c>
      <c r="V367" s="227">
        <f>U367*H367</f>
        <v>0</v>
      </c>
      <c r="W367" s="227">
        <v>0</v>
      </c>
      <c r="X367" s="228">
        <f>W367*H367</f>
        <v>0</v>
      </c>
      <c r="Y367" s="35"/>
      <c r="Z367" s="35"/>
      <c r="AA367" s="35"/>
      <c r="AB367" s="35"/>
      <c r="AC367" s="35"/>
      <c r="AD367" s="35"/>
      <c r="AE367" s="35"/>
      <c r="AR367" s="229" t="s">
        <v>156</v>
      </c>
      <c r="AT367" s="229" t="s">
        <v>392</v>
      </c>
      <c r="AU367" s="229" t="s">
        <v>82</v>
      </c>
      <c r="AY367" s="14" t="s">
        <v>125</v>
      </c>
      <c r="BE367" s="230">
        <f>IF(O367="základní",K367,0)</f>
        <v>0</v>
      </c>
      <c r="BF367" s="230">
        <f>IF(O367="snížená",K367,0)</f>
        <v>0</v>
      </c>
      <c r="BG367" s="230">
        <f>IF(O367="zákl. přenesená",K367,0)</f>
        <v>0</v>
      </c>
      <c r="BH367" s="230">
        <f>IF(O367="sníž. přenesená",K367,0)</f>
        <v>0</v>
      </c>
      <c r="BI367" s="230">
        <f>IF(O367="nulová",K367,0)</f>
        <v>0</v>
      </c>
      <c r="BJ367" s="14" t="s">
        <v>82</v>
      </c>
      <c r="BK367" s="230">
        <f>ROUND(P367*H367,2)</f>
        <v>0</v>
      </c>
      <c r="BL367" s="14" t="s">
        <v>156</v>
      </c>
      <c r="BM367" s="229" t="s">
        <v>552</v>
      </c>
    </row>
    <row r="368" s="2" customFormat="1">
      <c r="A368" s="35"/>
      <c r="B368" s="36"/>
      <c r="C368" s="37"/>
      <c r="D368" s="231" t="s">
        <v>134</v>
      </c>
      <c r="E368" s="37"/>
      <c r="F368" s="232" t="s">
        <v>551</v>
      </c>
      <c r="G368" s="37"/>
      <c r="H368" s="37"/>
      <c r="I368" s="233"/>
      <c r="J368" s="233"/>
      <c r="K368" s="37"/>
      <c r="L368" s="37"/>
      <c r="M368" s="41"/>
      <c r="N368" s="234"/>
      <c r="O368" s="235"/>
      <c r="P368" s="88"/>
      <c r="Q368" s="88"/>
      <c r="R368" s="88"/>
      <c r="S368" s="88"/>
      <c r="T368" s="88"/>
      <c r="U368" s="88"/>
      <c r="V368" s="88"/>
      <c r="W368" s="88"/>
      <c r="X368" s="89"/>
      <c r="Y368" s="35"/>
      <c r="Z368" s="35"/>
      <c r="AA368" s="35"/>
      <c r="AB368" s="35"/>
      <c r="AC368" s="35"/>
      <c r="AD368" s="35"/>
      <c r="AE368" s="35"/>
      <c r="AT368" s="14" t="s">
        <v>134</v>
      </c>
      <c r="AU368" s="14" t="s">
        <v>82</v>
      </c>
    </row>
    <row r="369" s="2" customFormat="1" ht="33" customHeight="1">
      <c r="A369" s="35"/>
      <c r="B369" s="36"/>
      <c r="C369" s="236" t="s">
        <v>553</v>
      </c>
      <c r="D369" s="236" t="s">
        <v>392</v>
      </c>
      <c r="E369" s="237" t="s">
        <v>554</v>
      </c>
      <c r="F369" s="238" t="s">
        <v>555</v>
      </c>
      <c r="G369" s="239" t="s">
        <v>246</v>
      </c>
      <c r="H369" s="240">
        <v>6</v>
      </c>
      <c r="I369" s="241"/>
      <c r="J369" s="241"/>
      <c r="K369" s="242">
        <f>ROUND(P369*H369,2)</f>
        <v>0</v>
      </c>
      <c r="L369" s="238" t="s">
        <v>1</v>
      </c>
      <c r="M369" s="41"/>
      <c r="N369" s="243" t="s">
        <v>1</v>
      </c>
      <c r="O369" s="225" t="s">
        <v>38</v>
      </c>
      <c r="P369" s="226">
        <f>I369+J369</f>
        <v>0</v>
      </c>
      <c r="Q369" s="226">
        <f>ROUND(I369*H369,2)</f>
        <v>0</v>
      </c>
      <c r="R369" s="226">
        <f>ROUND(J369*H369,2)</f>
        <v>0</v>
      </c>
      <c r="S369" s="88"/>
      <c r="T369" s="227">
        <f>S369*H369</f>
        <v>0</v>
      </c>
      <c r="U369" s="227">
        <v>0</v>
      </c>
      <c r="V369" s="227">
        <f>U369*H369</f>
        <v>0</v>
      </c>
      <c r="W369" s="227">
        <v>0</v>
      </c>
      <c r="X369" s="228">
        <f>W369*H369</f>
        <v>0</v>
      </c>
      <c r="Y369" s="35"/>
      <c r="Z369" s="35"/>
      <c r="AA369" s="35"/>
      <c r="AB369" s="35"/>
      <c r="AC369" s="35"/>
      <c r="AD369" s="35"/>
      <c r="AE369" s="35"/>
      <c r="AR369" s="229" t="s">
        <v>156</v>
      </c>
      <c r="AT369" s="229" t="s">
        <v>392</v>
      </c>
      <c r="AU369" s="229" t="s">
        <v>82</v>
      </c>
      <c r="AY369" s="14" t="s">
        <v>125</v>
      </c>
      <c r="BE369" s="230">
        <f>IF(O369="základní",K369,0)</f>
        <v>0</v>
      </c>
      <c r="BF369" s="230">
        <f>IF(O369="snížená",K369,0)</f>
        <v>0</v>
      </c>
      <c r="BG369" s="230">
        <f>IF(O369="zákl. přenesená",K369,0)</f>
        <v>0</v>
      </c>
      <c r="BH369" s="230">
        <f>IF(O369="sníž. přenesená",K369,0)</f>
        <v>0</v>
      </c>
      <c r="BI369" s="230">
        <f>IF(O369="nulová",K369,0)</f>
        <v>0</v>
      </c>
      <c r="BJ369" s="14" t="s">
        <v>82</v>
      </c>
      <c r="BK369" s="230">
        <f>ROUND(P369*H369,2)</f>
        <v>0</v>
      </c>
      <c r="BL369" s="14" t="s">
        <v>156</v>
      </c>
      <c r="BM369" s="229" t="s">
        <v>556</v>
      </c>
    </row>
    <row r="370" s="2" customFormat="1">
      <c r="A370" s="35"/>
      <c r="B370" s="36"/>
      <c r="C370" s="37"/>
      <c r="D370" s="231" t="s">
        <v>134</v>
      </c>
      <c r="E370" s="37"/>
      <c r="F370" s="232" t="s">
        <v>555</v>
      </c>
      <c r="G370" s="37"/>
      <c r="H370" s="37"/>
      <c r="I370" s="233"/>
      <c r="J370" s="233"/>
      <c r="K370" s="37"/>
      <c r="L370" s="37"/>
      <c r="M370" s="41"/>
      <c r="N370" s="234"/>
      <c r="O370" s="235"/>
      <c r="P370" s="88"/>
      <c r="Q370" s="88"/>
      <c r="R370" s="88"/>
      <c r="S370" s="88"/>
      <c r="T370" s="88"/>
      <c r="U370" s="88"/>
      <c r="V370" s="88"/>
      <c r="W370" s="88"/>
      <c r="X370" s="89"/>
      <c r="Y370" s="35"/>
      <c r="Z370" s="35"/>
      <c r="AA370" s="35"/>
      <c r="AB370" s="35"/>
      <c r="AC370" s="35"/>
      <c r="AD370" s="35"/>
      <c r="AE370" s="35"/>
      <c r="AT370" s="14" t="s">
        <v>134</v>
      </c>
      <c r="AU370" s="14" t="s">
        <v>82</v>
      </c>
    </row>
    <row r="371" s="2" customFormat="1" ht="24.15" customHeight="1">
      <c r="A371" s="35"/>
      <c r="B371" s="36"/>
      <c r="C371" s="236" t="s">
        <v>346</v>
      </c>
      <c r="D371" s="236" t="s">
        <v>392</v>
      </c>
      <c r="E371" s="237" t="s">
        <v>557</v>
      </c>
      <c r="F371" s="238" t="s">
        <v>558</v>
      </c>
      <c r="G371" s="239" t="s">
        <v>131</v>
      </c>
      <c r="H371" s="240">
        <v>180</v>
      </c>
      <c r="I371" s="241"/>
      <c r="J371" s="241"/>
      <c r="K371" s="242">
        <f>ROUND(P371*H371,2)</f>
        <v>0</v>
      </c>
      <c r="L371" s="238" t="s">
        <v>1</v>
      </c>
      <c r="M371" s="41"/>
      <c r="N371" s="243" t="s">
        <v>1</v>
      </c>
      <c r="O371" s="225" t="s">
        <v>38</v>
      </c>
      <c r="P371" s="226">
        <f>I371+J371</f>
        <v>0</v>
      </c>
      <c r="Q371" s="226">
        <f>ROUND(I371*H371,2)</f>
        <v>0</v>
      </c>
      <c r="R371" s="226">
        <f>ROUND(J371*H371,2)</f>
        <v>0</v>
      </c>
      <c r="S371" s="88"/>
      <c r="T371" s="227">
        <f>S371*H371</f>
        <v>0</v>
      </c>
      <c r="U371" s="227">
        <v>0</v>
      </c>
      <c r="V371" s="227">
        <f>U371*H371</f>
        <v>0</v>
      </c>
      <c r="W371" s="227">
        <v>0</v>
      </c>
      <c r="X371" s="228">
        <f>W371*H371</f>
        <v>0</v>
      </c>
      <c r="Y371" s="35"/>
      <c r="Z371" s="35"/>
      <c r="AA371" s="35"/>
      <c r="AB371" s="35"/>
      <c r="AC371" s="35"/>
      <c r="AD371" s="35"/>
      <c r="AE371" s="35"/>
      <c r="AR371" s="229" t="s">
        <v>156</v>
      </c>
      <c r="AT371" s="229" t="s">
        <v>392</v>
      </c>
      <c r="AU371" s="229" t="s">
        <v>82</v>
      </c>
      <c r="AY371" s="14" t="s">
        <v>125</v>
      </c>
      <c r="BE371" s="230">
        <f>IF(O371="základní",K371,0)</f>
        <v>0</v>
      </c>
      <c r="BF371" s="230">
        <f>IF(O371="snížená",K371,0)</f>
        <v>0</v>
      </c>
      <c r="BG371" s="230">
        <f>IF(O371="zákl. přenesená",K371,0)</f>
        <v>0</v>
      </c>
      <c r="BH371" s="230">
        <f>IF(O371="sníž. přenesená",K371,0)</f>
        <v>0</v>
      </c>
      <c r="BI371" s="230">
        <f>IF(O371="nulová",K371,0)</f>
        <v>0</v>
      </c>
      <c r="BJ371" s="14" t="s">
        <v>82</v>
      </c>
      <c r="BK371" s="230">
        <f>ROUND(P371*H371,2)</f>
        <v>0</v>
      </c>
      <c r="BL371" s="14" t="s">
        <v>156</v>
      </c>
      <c r="BM371" s="229" t="s">
        <v>559</v>
      </c>
    </row>
    <row r="372" s="2" customFormat="1">
      <c r="A372" s="35"/>
      <c r="B372" s="36"/>
      <c r="C372" s="37"/>
      <c r="D372" s="231" t="s">
        <v>134</v>
      </c>
      <c r="E372" s="37"/>
      <c r="F372" s="232" t="s">
        <v>558</v>
      </c>
      <c r="G372" s="37"/>
      <c r="H372" s="37"/>
      <c r="I372" s="233"/>
      <c r="J372" s="233"/>
      <c r="K372" s="37"/>
      <c r="L372" s="37"/>
      <c r="M372" s="41"/>
      <c r="N372" s="234"/>
      <c r="O372" s="235"/>
      <c r="P372" s="88"/>
      <c r="Q372" s="88"/>
      <c r="R372" s="88"/>
      <c r="S372" s="88"/>
      <c r="T372" s="88"/>
      <c r="U372" s="88"/>
      <c r="V372" s="88"/>
      <c r="W372" s="88"/>
      <c r="X372" s="89"/>
      <c r="Y372" s="35"/>
      <c r="Z372" s="35"/>
      <c r="AA372" s="35"/>
      <c r="AB372" s="35"/>
      <c r="AC372" s="35"/>
      <c r="AD372" s="35"/>
      <c r="AE372" s="35"/>
      <c r="AT372" s="14" t="s">
        <v>134</v>
      </c>
      <c r="AU372" s="14" t="s">
        <v>82</v>
      </c>
    </row>
    <row r="373" s="2" customFormat="1" ht="24.15" customHeight="1">
      <c r="A373" s="35"/>
      <c r="B373" s="36"/>
      <c r="C373" s="236" t="s">
        <v>560</v>
      </c>
      <c r="D373" s="236" t="s">
        <v>392</v>
      </c>
      <c r="E373" s="237" t="s">
        <v>561</v>
      </c>
      <c r="F373" s="238" t="s">
        <v>562</v>
      </c>
      <c r="G373" s="239" t="s">
        <v>131</v>
      </c>
      <c r="H373" s="240">
        <v>73</v>
      </c>
      <c r="I373" s="241"/>
      <c r="J373" s="241"/>
      <c r="K373" s="242">
        <f>ROUND(P373*H373,2)</f>
        <v>0</v>
      </c>
      <c r="L373" s="238" t="s">
        <v>1</v>
      </c>
      <c r="M373" s="41"/>
      <c r="N373" s="243" t="s">
        <v>1</v>
      </c>
      <c r="O373" s="225" t="s">
        <v>38</v>
      </c>
      <c r="P373" s="226">
        <f>I373+J373</f>
        <v>0</v>
      </c>
      <c r="Q373" s="226">
        <f>ROUND(I373*H373,2)</f>
        <v>0</v>
      </c>
      <c r="R373" s="226">
        <f>ROUND(J373*H373,2)</f>
        <v>0</v>
      </c>
      <c r="S373" s="88"/>
      <c r="T373" s="227">
        <f>S373*H373</f>
        <v>0</v>
      </c>
      <c r="U373" s="227">
        <v>0</v>
      </c>
      <c r="V373" s="227">
        <f>U373*H373</f>
        <v>0</v>
      </c>
      <c r="W373" s="227">
        <v>0</v>
      </c>
      <c r="X373" s="228">
        <f>W373*H373</f>
        <v>0</v>
      </c>
      <c r="Y373" s="35"/>
      <c r="Z373" s="35"/>
      <c r="AA373" s="35"/>
      <c r="AB373" s="35"/>
      <c r="AC373" s="35"/>
      <c r="AD373" s="35"/>
      <c r="AE373" s="35"/>
      <c r="AR373" s="229" t="s">
        <v>156</v>
      </c>
      <c r="AT373" s="229" t="s">
        <v>392</v>
      </c>
      <c r="AU373" s="229" t="s">
        <v>82</v>
      </c>
      <c r="AY373" s="14" t="s">
        <v>125</v>
      </c>
      <c r="BE373" s="230">
        <f>IF(O373="základní",K373,0)</f>
        <v>0</v>
      </c>
      <c r="BF373" s="230">
        <f>IF(O373="snížená",K373,0)</f>
        <v>0</v>
      </c>
      <c r="BG373" s="230">
        <f>IF(O373="zákl. přenesená",K373,0)</f>
        <v>0</v>
      </c>
      <c r="BH373" s="230">
        <f>IF(O373="sníž. přenesená",K373,0)</f>
        <v>0</v>
      </c>
      <c r="BI373" s="230">
        <f>IF(O373="nulová",K373,0)</f>
        <v>0</v>
      </c>
      <c r="BJ373" s="14" t="s">
        <v>82</v>
      </c>
      <c r="BK373" s="230">
        <f>ROUND(P373*H373,2)</f>
        <v>0</v>
      </c>
      <c r="BL373" s="14" t="s">
        <v>156</v>
      </c>
      <c r="BM373" s="229" t="s">
        <v>563</v>
      </c>
    </row>
    <row r="374" s="2" customFormat="1">
      <c r="A374" s="35"/>
      <c r="B374" s="36"/>
      <c r="C374" s="37"/>
      <c r="D374" s="231" t="s">
        <v>134</v>
      </c>
      <c r="E374" s="37"/>
      <c r="F374" s="232" t="s">
        <v>562</v>
      </c>
      <c r="G374" s="37"/>
      <c r="H374" s="37"/>
      <c r="I374" s="233"/>
      <c r="J374" s="233"/>
      <c r="K374" s="37"/>
      <c r="L374" s="37"/>
      <c r="M374" s="41"/>
      <c r="N374" s="234"/>
      <c r="O374" s="235"/>
      <c r="P374" s="88"/>
      <c r="Q374" s="88"/>
      <c r="R374" s="88"/>
      <c r="S374" s="88"/>
      <c r="T374" s="88"/>
      <c r="U374" s="88"/>
      <c r="V374" s="88"/>
      <c r="W374" s="88"/>
      <c r="X374" s="89"/>
      <c r="Y374" s="35"/>
      <c r="Z374" s="35"/>
      <c r="AA374" s="35"/>
      <c r="AB374" s="35"/>
      <c r="AC374" s="35"/>
      <c r="AD374" s="35"/>
      <c r="AE374" s="35"/>
      <c r="AT374" s="14" t="s">
        <v>134</v>
      </c>
      <c r="AU374" s="14" t="s">
        <v>82</v>
      </c>
    </row>
    <row r="375" s="2" customFormat="1" ht="24.15" customHeight="1">
      <c r="A375" s="35"/>
      <c r="B375" s="36"/>
      <c r="C375" s="236" t="s">
        <v>350</v>
      </c>
      <c r="D375" s="236" t="s">
        <v>392</v>
      </c>
      <c r="E375" s="237" t="s">
        <v>564</v>
      </c>
      <c r="F375" s="238" t="s">
        <v>565</v>
      </c>
      <c r="G375" s="239" t="s">
        <v>131</v>
      </c>
      <c r="H375" s="240">
        <v>26</v>
      </c>
      <c r="I375" s="241"/>
      <c r="J375" s="241"/>
      <c r="K375" s="242">
        <f>ROUND(P375*H375,2)</f>
        <v>0</v>
      </c>
      <c r="L375" s="238" t="s">
        <v>1</v>
      </c>
      <c r="M375" s="41"/>
      <c r="N375" s="243" t="s">
        <v>1</v>
      </c>
      <c r="O375" s="225" t="s">
        <v>38</v>
      </c>
      <c r="P375" s="226">
        <f>I375+J375</f>
        <v>0</v>
      </c>
      <c r="Q375" s="226">
        <f>ROUND(I375*H375,2)</f>
        <v>0</v>
      </c>
      <c r="R375" s="226">
        <f>ROUND(J375*H375,2)</f>
        <v>0</v>
      </c>
      <c r="S375" s="88"/>
      <c r="T375" s="227">
        <f>S375*H375</f>
        <v>0</v>
      </c>
      <c r="U375" s="227">
        <v>0</v>
      </c>
      <c r="V375" s="227">
        <f>U375*H375</f>
        <v>0</v>
      </c>
      <c r="W375" s="227">
        <v>0</v>
      </c>
      <c r="X375" s="228">
        <f>W375*H375</f>
        <v>0</v>
      </c>
      <c r="Y375" s="35"/>
      <c r="Z375" s="35"/>
      <c r="AA375" s="35"/>
      <c r="AB375" s="35"/>
      <c r="AC375" s="35"/>
      <c r="AD375" s="35"/>
      <c r="AE375" s="35"/>
      <c r="AR375" s="229" t="s">
        <v>156</v>
      </c>
      <c r="AT375" s="229" t="s">
        <v>392</v>
      </c>
      <c r="AU375" s="229" t="s">
        <v>82</v>
      </c>
      <c r="AY375" s="14" t="s">
        <v>125</v>
      </c>
      <c r="BE375" s="230">
        <f>IF(O375="základní",K375,0)</f>
        <v>0</v>
      </c>
      <c r="BF375" s="230">
        <f>IF(O375="snížená",K375,0)</f>
        <v>0</v>
      </c>
      <c r="BG375" s="230">
        <f>IF(O375="zákl. přenesená",K375,0)</f>
        <v>0</v>
      </c>
      <c r="BH375" s="230">
        <f>IF(O375="sníž. přenesená",K375,0)</f>
        <v>0</v>
      </c>
      <c r="BI375" s="230">
        <f>IF(O375="nulová",K375,0)</f>
        <v>0</v>
      </c>
      <c r="BJ375" s="14" t="s">
        <v>82</v>
      </c>
      <c r="BK375" s="230">
        <f>ROUND(P375*H375,2)</f>
        <v>0</v>
      </c>
      <c r="BL375" s="14" t="s">
        <v>156</v>
      </c>
      <c r="BM375" s="229" t="s">
        <v>566</v>
      </c>
    </row>
    <row r="376" s="2" customFormat="1">
      <c r="A376" s="35"/>
      <c r="B376" s="36"/>
      <c r="C376" s="37"/>
      <c r="D376" s="231" t="s">
        <v>134</v>
      </c>
      <c r="E376" s="37"/>
      <c r="F376" s="232" t="s">
        <v>565</v>
      </c>
      <c r="G376" s="37"/>
      <c r="H376" s="37"/>
      <c r="I376" s="233"/>
      <c r="J376" s="233"/>
      <c r="K376" s="37"/>
      <c r="L376" s="37"/>
      <c r="M376" s="41"/>
      <c r="N376" s="234"/>
      <c r="O376" s="235"/>
      <c r="P376" s="88"/>
      <c r="Q376" s="88"/>
      <c r="R376" s="88"/>
      <c r="S376" s="88"/>
      <c r="T376" s="88"/>
      <c r="U376" s="88"/>
      <c r="V376" s="88"/>
      <c r="W376" s="88"/>
      <c r="X376" s="89"/>
      <c r="Y376" s="35"/>
      <c r="Z376" s="35"/>
      <c r="AA376" s="35"/>
      <c r="AB376" s="35"/>
      <c r="AC376" s="35"/>
      <c r="AD376" s="35"/>
      <c r="AE376" s="35"/>
      <c r="AT376" s="14" t="s">
        <v>134</v>
      </c>
      <c r="AU376" s="14" t="s">
        <v>82</v>
      </c>
    </row>
    <row r="377" s="2" customFormat="1" ht="24.15" customHeight="1">
      <c r="A377" s="35"/>
      <c r="B377" s="36"/>
      <c r="C377" s="236" t="s">
        <v>567</v>
      </c>
      <c r="D377" s="236" t="s">
        <v>392</v>
      </c>
      <c r="E377" s="237" t="s">
        <v>568</v>
      </c>
      <c r="F377" s="238" t="s">
        <v>569</v>
      </c>
      <c r="G377" s="239" t="s">
        <v>131</v>
      </c>
      <c r="H377" s="240">
        <v>6</v>
      </c>
      <c r="I377" s="241"/>
      <c r="J377" s="241"/>
      <c r="K377" s="242">
        <f>ROUND(P377*H377,2)</f>
        <v>0</v>
      </c>
      <c r="L377" s="238" t="s">
        <v>1</v>
      </c>
      <c r="M377" s="41"/>
      <c r="N377" s="243" t="s">
        <v>1</v>
      </c>
      <c r="O377" s="225" t="s">
        <v>38</v>
      </c>
      <c r="P377" s="226">
        <f>I377+J377</f>
        <v>0</v>
      </c>
      <c r="Q377" s="226">
        <f>ROUND(I377*H377,2)</f>
        <v>0</v>
      </c>
      <c r="R377" s="226">
        <f>ROUND(J377*H377,2)</f>
        <v>0</v>
      </c>
      <c r="S377" s="88"/>
      <c r="T377" s="227">
        <f>S377*H377</f>
        <v>0</v>
      </c>
      <c r="U377" s="227">
        <v>0</v>
      </c>
      <c r="V377" s="227">
        <f>U377*H377</f>
        <v>0</v>
      </c>
      <c r="W377" s="227">
        <v>0</v>
      </c>
      <c r="X377" s="228">
        <f>W377*H377</f>
        <v>0</v>
      </c>
      <c r="Y377" s="35"/>
      <c r="Z377" s="35"/>
      <c r="AA377" s="35"/>
      <c r="AB377" s="35"/>
      <c r="AC377" s="35"/>
      <c r="AD377" s="35"/>
      <c r="AE377" s="35"/>
      <c r="AR377" s="229" t="s">
        <v>156</v>
      </c>
      <c r="AT377" s="229" t="s">
        <v>392</v>
      </c>
      <c r="AU377" s="229" t="s">
        <v>82</v>
      </c>
      <c r="AY377" s="14" t="s">
        <v>125</v>
      </c>
      <c r="BE377" s="230">
        <f>IF(O377="základní",K377,0)</f>
        <v>0</v>
      </c>
      <c r="BF377" s="230">
        <f>IF(O377="snížená",K377,0)</f>
        <v>0</v>
      </c>
      <c r="BG377" s="230">
        <f>IF(O377="zákl. přenesená",K377,0)</f>
        <v>0</v>
      </c>
      <c r="BH377" s="230">
        <f>IF(O377="sníž. přenesená",K377,0)</f>
        <v>0</v>
      </c>
      <c r="BI377" s="230">
        <f>IF(O377="nulová",K377,0)</f>
        <v>0</v>
      </c>
      <c r="BJ377" s="14" t="s">
        <v>82</v>
      </c>
      <c r="BK377" s="230">
        <f>ROUND(P377*H377,2)</f>
        <v>0</v>
      </c>
      <c r="BL377" s="14" t="s">
        <v>156</v>
      </c>
      <c r="BM377" s="229" t="s">
        <v>570</v>
      </c>
    </row>
    <row r="378" s="2" customFormat="1">
      <c r="A378" s="35"/>
      <c r="B378" s="36"/>
      <c r="C378" s="37"/>
      <c r="D378" s="231" t="s">
        <v>134</v>
      </c>
      <c r="E378" s="37"/>
      <c r="F378" s="232" t="s">
        <v>569</v>
      </c>
      <c r="G378" s="37"/>
      <c r="H378" s="37"/>
      <c r="I378" s="233"/>
      <c r="J378" s="233"/>
      <c r="K378" s="37"/>
      <c r="L378" s="37"/>
      <c r="M378" s="41"/>
      <c r="N378" s="234"/>
      <c r="O378" s="235"/>
      <c r="P378" s="88"/>
      <c r="Q378" s="88"/>
      <c r="R378" s="88"/>
      <c r="S378" s="88"/>
      <c r="T378" s="88"/>
      <c r="U378" s="88"/>
      <c r="V378" s="88"/>
      <c r="W378" s="88"/>
      <c r="X378" s="89"/>
      <c r="Y378" s="35"/>
      <c r="Z378" s="35"/>
      <c r="AA378" s="35"/>
      <c r="AB378" s="35"/>
      <c r="AC378" s="35"/>
      <c r="AD378" s="35"/>
      <c r="AE378" s="35"/>
      <c r="AT378" s="14" t="s">
        <v>134</v>
      </c>
      <c r="AU378" s="14" t="s">
        <v>82</v>
      </c>
    </row>
    <row r="379" s="2" customFormat="1" ht="24.15" customHeight="1">
      <c r="A379" s="35"/>
      <c r="B379" s="36"/>
      <c r="C379" s="236" t="s">
        <v>353</v>
      </c>
      <c r="D379" s="236" t="s">
        <v>392</v>
      </c>
      <c r="E379" s="237" t="s">
        <v>571</v>
      </c>
      <c r="F379" s="238" t="s">
        <v>572</v>
      </c>
      <c r="G379" s="239" t="s">
        <v>131</v>
      </c>
      <c r="H379" s="240">
        <v>8</v>
      </c>
      <c r="I379" s="241"/>
      <c r="J379" s="241"/>
      <c r="K379" s="242">
        <f>ROUND(P379*H379,2)</f>
        <v>0</v>
      </c>
      <c r="L379" s="238" t="s">
        <v>1</v>
      </c>
      <c r="M379" s="41"/>
      <c r="N379" s="243" t="s">
        <v>1</v>
      </c>
      <c r="O379" s="225" t="s">
        <v>38</v>
      </c>
      <c r="P379" s="226">
        <f>I379+J379</f>
        <v>0</v>
      </c>
      <c r="Q379" s="226">
        <f>ROUND(I379*H379,2)</f>
        <v>0</v>
      </c>
      <c r="R379" s="226">
        <f>ROUND(J379*H379,2)</f>
        <v>0</v>
      </c>
      <c r="S379" s="88"/>
      <c r="T379" s="227">
        <f>S379*H379</f>
        <v>0</v>
      </c>
      <c r="U379" s="227">
        <v>0</v>
      </c>
      <c r="V379" s="227">
        <f>U379*H379</f>
        <v>0</v>
      </c>
      <c r="W379" s="227">
        <v>0</v>
      </c>
      <c r="X379" s="228">
        <f>W379*H379</f>
        <v>0</v>
      </c>
      <c r="Y379" s="35"/>
      <c r="Z379" s="35"/>
      <c r="AA379" s="35"/>
      <c r="AB379" s="35"/>
      <c r="AC379" s="35"/>
      <c r="AD379" s="35"/>
      <c r="AE379" s="35"/>
      <c r="AR379" s="229" t="s">
        <v>156</v>
      </c>
      <c r="AT379" s="229" t="s">
        <v>392</v>
      </c>
      <c r="AU379" s="229" t="s">
        <v>82</v>
      </c>
      <c r="AY379" s="14" t="s">
        <v>125</v>
      </c>
      <c r="BE379" s="230">
        <f>IF(O379="základní",K379,0)</f>
        <v>0</v>
      </c>
      <c r="BF379" s="230">
        <f>IF(O379="snížená",K379,0)</f>
        <v>0</v>
      </c>
      <c r="BG379" s="230">
        <f>IF(O379="zákl. přenesená",K379,0)</f>
        <v>0</v>
      </c>
      <c r="BH379" s="230">
        <f>IF(O379="sníž. přenesená",K379,0)</f>
        <v>0</v>
      </c>
      <c r="BI379" s="230">
        <f>IF(O379="nulová",K379,0)</f>
        <v>0</v>
      </c>
      <c r="BJ379" s="14" t="s">
        <v>82</v>
      </c>
      <c r="BK379" s="230">
        <f>ROUND(P379*H379,2)</f>
        <v>0</v>
      </c>
      <c r="BL379" s="14" t="s">
        <v>156</v>
      </c>
      <c r="BM379" s="229" t="s">
        <v>573</v>
      </c>
    </row>
    <row r="380" s="2" customFormat="1">
      <c r="A380" s="35"/>
      <c r="B380" s="36"/>
      <c r="C380" s="37"/>
      <c r="D380" s="231" t="s">
        <v>134</v>
      </c>
      <c r="E380" s="37"/>
      <c r="F380" s="232" t="s">
        <v>572</v>
      </c>
      <c r="G380" s="37"/>
      <c r="H380" s="37"/>
      <c r="I380" s="233"/>
      <c r="J380" s="233"/>
      <c r="K380" s="37"/>
      <c r="L380" s="37"/>
      <c r="M380" s="41"/>
      <c r="N380" s="234"/>
      <c r="O380" s="235"/>
      <c r="P380" s="88"/>
      <c r="Q380" s="88"/>
      <c r="R380" s="88"/>
      <c r="S380" s="88"/>
      <c r="T380" s="88"/>
      <c r="U380" s="88"/>
      <c r="V380" s="88"/>
      <c r="W380" s="88"/>
      <c r="X380" s="89"/>
      <c r="Y380" s="35"/>
      <c r="Z380" s="35"/>
      <c r="AA380" s="35"/>
      <c r="AB380" s="35"/>
      <c r="AC380" s="35"/>
      <c r="AD380" s="35"/>
      <c r="AE380" s="35"/>
      <c r="AT380" s="14" t="s">
        <v>134</v>
      </c>
      <c r="AU380" s="14" t="s">
        <v>82</v>
      </c>
    </row>
    <row r="381" s="2" customFormat="1" ht="24.15" customHeight="1">
      <c r="A381" s="35"/>
      <c r="B381" s="36"/>
      <c r="C381" s="236" t="s">
        <v>574</v>
      </c>
      <c r="D381" s="236" t="s">
        <v>392</v>
      </c>
      <c r="E381" s="237" t="s">
        <v>575</v>
      </c>
      <c r="F381" s="238" t="s">
        <v>576</v>
      </c>
      <c r="G381" s="239" t="s">
        <v>131</v>
      </c>
      <c r="H381" s="240">
        <v>2</v>
      </c>
      <c r="I381" s="241"/>
      <c r="J381" s="241"/>
      <c r="K381" s="242">
        <f>ROUND(P381*H381,2)</f>
        <v>0</v>
      </c>
      <c r="L381" s="238" t="s">
        <v>1</v>
      </c>
      <c r="M381" s="41"/>
      <c r="N381" s="243" t="s">
        <v>1</v>
      </c>
      <c r="O381" s="225" t="s">
        <v>38</v>
      </c>
      <c r="P381" s="226">
        <f>I381+J381</f>
        <v>0</v>
      </c>
      <c r="Q381" s="226">
        <f>ROUND(I381*H381,2)</f>
        <v>0</v>
      </c>
      <c r="R381" s="226">
        <f>ROUND(J381*H381,2)</f>
        <v>0</v>
      </c>
      <c r="S381" s="88"/>
      <c r="T381" s="227">
        <f>S381*H381</f>
        <v>0</v>
      </c>
      <c r="U381" s="227">
        <v>0</v>
      </c>
      <c r="V381" s="227">
        <f>U381*H381</f>
        <v>0</v>
      </c>
      <c r="W381" s="227">
        <v>0</v>
      </c>
      <c r="X381" s="228">
        <f>W381*H381</f>
        <v>0</v>
      </c>
      <c r="Y381" s="35"/>
      <c r="Z381" s="35"/>
      <c r="AA381" s="35"/>
      <c r="AB381" s="35"/>
      <c r="AC381" s="35"/>
      <c r="AD381" s="35"/>
      <c r="AE381" s="35"/>
      <c r="AR381" s="229" t="s">
        <v>156</v>
      </c>
      <c r="AT381" s="229" t="s">
        <v>392</v>
      </c>
      <c r="AU381" s="229" t="s">
        <v>82</v>
      </c>
      <c r="AY381" s="14" t="s">
        <v>125</v>
      </c>
      <c r="BE381" s="230">
        <f>IF(O381="základní",K381,0)</f>
        <v>0</v>
      </c>
      <c r="BF381" s="230">
        <f>IF(O381="snížená",K381,0)</f>
        <v>0</v>
      </c>
      <c r="BG381" s="230">
        <f>IF(O381="zákl. přenesená",K381,0)</f>
        <v>0</v>
      </c>
      <c r="BH381" s="230">
        <f>IF(O381="sníž. přenesená",K381,0)</f>
        <v>0</v>
      </c>
      <c r="BI381" s="230">
        <f>IF(O381="nulová",K381,0)</f>
        <v>0</v>
      </c>
      <c r="BJ381" s="14" t="s">
        <v>82</v>
      </c>
      <c r="BK381" s="230">
        <f>ROUND(P381*H381,2)</f>
        <v>0</v>
      </c>
      <c r="BL381" s="14" t="s">
        <v>156</v>
      </c>
      <c r="BM381" s="229" t="s">
        <v>577</v>
      </c>
    </row>
    <row r="382" s="2" customFormat="1">
      <c r="A382" s="35"/>
      <c r="B382" s="36"/>
      <c r="C382" s="37"/>
      <c r="D382" s="231" t="s">
        <v>134</v>
      </c>
      <c r="E382" s="37"/>
      <c r="F382" s="232" t="s">
        <v>576</v>
      </c>
      <c r="G382" s="37"/>
      <c r="H382" s="37"/>
      <c r="I382" s="233"/>
      <c r="J382" s="233"/>
      <c r="K382" s="37"/>
      <c r="L382" s="37"/>
      <c r="M382" s="41"/>
      <c r="N382" s="234"/>
      <c r="O382" s="235"/>
      <c r="P382" s="88"/>
      <c r="Q382" s="88"/>
      <c r="R382" s="88"/>
      <c r="S382" s="88"/>
      <c r="T382" s="88"/>
      <c r="U382" s="88"/>
      <c r="V382" s="88"/>
      <c r="W382" s="88"/>
      <c r="X382" s="89"/>
      <c r="Y382" s="35"/>
      <c r="Z382" s="35"/>
      <c r="AA382" s="35"/>
      <c r="AB382" s="35"/>
      <c r="AC382" s="35"/>
      <c r="AD382" s="35"/>
      <c r="AE382" s="35"/>
      <c r="AT382" s="14" t="s">
        <v>134</v>
      </c>
      <c r="AU382" s="14" t="s">
        <v>82</v>
      </c>
    </row>
    <row r="383" s="2" customFormat="1" ht="24.15" customHeight="1">
      <c r="A383" s="35"/>
      <c r="B383" s="36"/>
      <c r="C383" s="236" t="s">
        <v>357</v>
      </c>
      <c r="D383" s="236" t="s">
        <v>392</v>
      </c>
      <c r="E383" s="237" t="s">
        <v>578</v>
      </c>
      <c r="F383" s="238" t="s">
        <v>579</v>
      </c>
      <c r="G383" s="239" t="s">
        <v>131</v>
      </c>
      <c r="H383" s="240">
        <v>6</v>
      </c>
      <c r="I383" s="241"/>
      <c r="J383" s="241"/>
      <c r="K383" s="242">
        <f>ROUND(P383*H383,2)</f>
        <v>0</v>
      </c>
      <c r="L383" s="238" t="s">
        <v>1</v>
      </c>
      <c r="M383" s="41"/>
      <c r="N383" s="243" t="s">
        <v>1</v>
      </c>
      <c r="O383" s="225" t="s">
        <v>38</v>
      </c>
      <c r="P383" s="226">
        <f>I383+J383</f>
        <v>0</v>
      </c>
      <c r="Q383" s="226">
        <f>ROUND(I383*H383,2)</f>
        <v>0</v>
      </c>
      <c r="R383" s="226">
        <f>ROUND(J383*H383,2)</f>
        <v>0</v>
      </c>
      <c r="S383" s="88"/>
      <c r="T383" s="227">
        <f>S383*H383</f>
        <v>0</v>
      </c>
      <c r="U383" s="227">
        <v>0</v>
      </c>
      <c r="V383" s="227">
        <f>U383*H383</f>
        <v>0</v>
      </c>
      <c r="W383" s="227">
        <v>0</v>
      </c>
      <c r="X383" s="228">
        <f>W383*H383</f>
        <v>0</v>
      </c>
      <c r="Y383" s="35"/>
      <c r="Z383" s="35"/>
      <c r="AA383" s="35"/>
      <c r="AB383" s="35"/>
      <c r="AC383" s="35"/>
      <c r="AD383" s="35"/>
      <c r="AE383" s="35"/>
      <c r="AR383" s="229" t="s">
        <v>156</v>
      </c>
      <c r="AT383" s="229" t="s">
        <v>392</v>
      </c>
      <c r="AU383" s="229" t="s">
        <v>82</v>
      </c>
      <c r="AY383" s="14" t="s">
        <v>125</v>
      </c>
      <c r="BE383" s="230">
        <f>IF(O383="základní",K383,0)</f>
        <v>0</v>
      </c>
      <c r="BF383" s="230">
        <f>IF(O383="snížená",K383,0)</f>
        <v>0</v>
      </c>
      <c r="BG383" s="230">
        <f>IF(O383="zákl. přenesená",K383,0)</f>
        <v>0</v>
      </c>
      <c r="BH383" s="230">
        <f>IF(O383="sníž. přenesená",K383,0)</f>
        <v>0</v>
      </c>
      <c r="BI383" s="230">
        <f>IF(O383="nulová",K383,0)</f>
        <v>0</v>
      </c>
      <c r="BJ383" s="14" t="s">
        <v>82</v>
      </c>
      <c r="BK383" s="230">
        <f>ROUND(P383*H383,2)</f>
        <v>0</v>
      </c>
      <c r="BL383" s="14" t="s">
        <v>156</v>
      </c>
      <c r="BM383" s="229" t="s">
        <v>580</v>
      </c>
    </row>
    <row r="384" s="2" customFormat="1">
      <c r="A384" s="35"/>
      <c r="B384" s="36"/>
      <c r="C384" s="37"/>
      <c r="D384" s="231" t="s">
        <v>134</v>
      </c>
      <c r="E384" s="37"/>
      <c r="F384" s="232" t="s">
        <v>579</v>
      </c>
      <c r="G384" s="37"/>
      <c r="H384" s="37"/>
      <c r="I384" s="233"/>
      <c r="J384" s="233"/>
      <c r="K384" s="37"/>
      <c r="L384" s="37"/>
      <c r="M384" s="41"/>
      <c r="N384" s="234"/>
      <c r="O384" s="235"/>
      <c r="P384" s="88"/>
      <c r="Q384" s="88"/>
      <c r="R384" s="88"/>
      <c r="S384" s="88"/>
      <c r="T384" s="88"/>
      <c r="U384" s="88"/>
      <c r="V384" s="88"/>
      <c r="W384" s="88"/>
      <c r="X384" s="89"/>
      <c r="Y384" s="35"/>
      <c r="Z384" s="35"/>
      <c r="AA384" s="35"/>
      <c r="AB384" s="35"/>
      <c r="AC384" s="35"/>
      <c r="AD384" s="35"/>
      <c r="AE384" s="35"/>
      <c r="AT384" s="14" t="s">
        <v>134</v>
      </c>
      <c r="AU384" s="14" t="s">
        <v>82</v>
      </c>
    </row>
    <row r="385" s="2" customFormat="1" ht="24.15" customHeight="1">
      <c r="A385" s="35"/>
      <c r="B385" s="36"/>
      <c r="C385" s="236" t="s">
        <v>581</v>
      </c>
      <c r="D385" s="236" t="s">
        <v>392</v>
      </c>
      <c r="E385" s="237" t="s">
        <v>582</v>
      </c>
      <c r="F385" s="238" t="s">
        <v>583</v>
      </c>
      <c r="G385" s="239" t="s">
        <v>131</v>
      </c>
      <c r="H385" s="240">
        <v>44</v>
      </c>
      <c r="I385" s="241"/>
      <c r="J385" s="241"/>
      <c r="K385" s="242">
        <f>ROUND(P385*H385,2)</f>
        <v>0</v>
      </c>
      <c r="L385" s="238" t="s">
        <v>1</v>
      </c>
      <c r="M385" s="41"/>
      <c r="N385" s="243" t="s">
        <v>1</v>
      </c>
      <c r="O385" s="225" t="s">
        <v>38</v>
      </c>
      <c r="P385" s="226">
        <f>I385+J385</f>
        <v>0</v>
      </c>
      <c r="Q385" s="226">
        <f>ROUND(I385*H385,2)</f>
        <v>0</v>
      </c>
      <c r="R385" s="226">
        <f>ROUND(J385*H385,2)</f>
        <v>0</v>
      </c>
      <c r="S385" s="88"/>
      <c r="T385" s="227">
        <f>S385*H385</f>
        <v>0</v>
      </c>
      <c r="U385" s="227">
        <v>0</v>
      </c>
      <c r="V385" s="227">
        <f>U385*H385</f>
        <v>0</v>
      </c>
      <c r="W385" s="227">
        <v>0</v>
      </c>
      <c r="X385" s="228">
        <f>W385*H385</f>
        <v>0</v>
      </c>
      <c r="Y385" s="35"/>
      <c r="Z385" s="35"/>
      <c r="AA385" s="35"/>
      <c r="AB385" s="35"/>
      <c r="AC385" s="35"/>
      <c r="AD385" s="35"/>
      <c r="AE385" s="35"/>
      <c r="AR385" s="229" t="s">
        <v>156</v>
      </c>
      <c r="AT385" s="229" t="s">
        <v>392</v>
      </c>
      <c r="AU385" s="229" t="s">
        <v>82</v>
      </c>
      <c r="AY385" s="14" t="s">
        <v>125</v>
      </c>
      <c r="BE385" s="230">
        <f>IF(O385="základní",K385,0)</f>
        <v>0</v>
      </c>
      <c r="BF385" s="230">
        <f>IF(O385="snížená",K385,0)</f>
        <v>0</v>
      </c>
      <c r="BG385" s="230">
        <f>IF(O385="zákl. přenesená",K385,0)</f>
        <v>0</v>
      </c>
      <c r="BH385" s="230">
        <f>IF(O385="sníž. přenesená",K385,0)</f>
        <v>0</v>
      </c>
      <c r="BI385" s="230">
        <f>IF(O385="nulová",K385,0)</f>
        <v>0</v>
      </c>
      <c r="BJ385" s="14" t="s">
        <v>82</v>
      </c>
      <c r="BK385" s="230">
        <f>ROUND(P385*H385,2)</f>
        <v>0</v>
      </c>
      <c r="BL385" s="14" t="s">
        <v>156</v>
      </c>
      <c r="BM385" s="229" t="s">
        <v>584</v>
      </c>
    </row>
    <row r="386" s="2" customFormat="1">
      <c r="A386" s="35"/>
      <c r="B386" s="36"/>
      <c r="C386" s="37"/>
      <c r="D386" s="231" t="s">
        <v>134</v>
      </c>
      <c r="E386" s="37"/>
      <c r="F386" s="232" t="s">
        <v>583</v>
      </c>
      <c r="G386" s="37"/>
      <c r="H386" s="37"/>
      <c r="I386" s="233"/>
      <c r="J386" s="233"/>
      <c r="K386" s="37"/>
      <c r="L386" s="37"/>
      <c r="M386" s="41"/>
      <c r="N386" s="234"/>
      <c r="O386" s="235"/>
      <c r="P386" s="88"/>
      <c r="Q386" s="88"/>
      <c r="R386" s="88"/>
      <c r="S386" s="88"/>
      <c r="T386" s="88"/>
      <c r="U386" s="88"/>
      <c r="V386" s="88"/>
      <c r="W386" s="88"/>
      <c r="X386" s="89"/>
      <c r="Y386" s="35"/>
      <c r="Z386" s="35"/>
      <c r="AA386" s="35"/>
      <c r="AB386" s="35"/>
      <c r="AC386" s="35"/>
      <c r="AD386" s="35"/>
      <c r="AE386" s="35"/>
      <c r="AT386" s="14" t="s">
        <v>134</v>
      </c>
      <c r="AU386" s="14" t="s">
        <v>82</v>
      </c>
    </row>
    <row r="387" s="2" customFormat="1" ht="33" customHeight="1">
      <c r="A387" s="35"/>
      <c r="B387" s="36"/>
      <c r="C387" s="236" t="s">
        <v>360</v>
      </c>
      <c r="D387" s="236" t="s">
        <v>392</v>
      </c>
      <c r="E387" s="237" t="s">
        <v>585</v>
      </c>
      <c r="F387" s="238" t="s">
        <v>586</v>
      </c>
      <c r="G387" s="239" t="s">
        <v>131</v>
      </c>
      <c r="H387" s="240">
        <v>10</v>
      </c>
      <c r="I387" s="241"/>
      <c r="J387" s="241"/>
      <c r="K387" s="242">
        <f>ROUND(P387*H387,2)</f>
        <v>0</v>
      </c>
      <c r="L387" s="238" t="s">
        <v>1</v>
      </c>
      <c r="M387" s="41"/>
      <c r="N387" s="243" t="s">
        <v>1</v>
      </c>
      <c r="O387" s="225" t="s">
        <v>38</v>
      </c>
      <c r="P387" s="226">
        <f>I387+J387</f>
        <v>0</v>
      </c>
      <c r="Q387" s="226">
        <f>ROUND(I387*H387,2)</f>
        <v>0</v>
      </c>
      <c r="R387" s="226">
        <f>ROUND(J387*H387,2)</f>
        <v>0</v>
      </c>
      <c r="S387" s="88"/>
      <c r="T387" s="227">
        <f>S387*H387</f>
        <v>0</v>
      </c>
      <c r="U387" s="227">
        <v>0</v>
      </c>
      <c r="V387" s="227">
        <f>U387*H387</f>
        <v>0</v>
      </c>
      <c r="W387" s="227">
        <v>0</v>
      </c>
      <c r="X387" s="228">
        <f>W387*H387</f>
        <v>0</v>
      </c>
      <c r="Y387" s="35"/>
      <c r="Z387" s="35"/>
      <c r="AA387" s="35"/>
      <c r="AB387" s="35"/>
      <c r="AC387" s="35"/>
      <c r="AD387" s="35"/>
      <c r="AE387" s="35"/>
      <c r="AR387" s="229" t="s">
        <v>156</v>
      </c>
      <c r="AT387" s="229" t="s">
        <v>392</v>
      </c>
      <c r="AU387" s="229" t="s">
        <v>82</v>
      </c>
      <c r="AY387" s="14" t="s">
        <v>125</v>
      </c>
      <c r="BE387" s="230">
        <f>IF(O387="základní",K387,0)</f>
        <v>0</v>
      </c>
      <c r="BF387" s="230">
        <f>IF(O387="snížená",K387,0)</f>
        <v>0</v>
      </c>
      <c r="BG387" s="230">
        <f>IF(O387="zákl. přenesená",K387,0)</f>
        <v>0</v>
      </c>
      <c r="BH387" s="230">
        <f>IF(O387="sníž. přenesená",K387,0)</f>
        <v>0</v>
      </c>
      <c r="BI387" s="230">
        <f>IF(O387="nulová",K387,0)</f>
        <v>0</v>
      </c>
      <c r="BJ387" s="14" t="s">
        <v>82</v>
      </c>
      <c r="BK387" s="230">
        <f>ROUND(P387*H387,2)</f>
        <v>0</v>
      </c>
      <c r="BL387" s="14" t="s">
        <v>156</v>
      </c>
      <c r="BM387" s="229" t="s">
        <v>587</v>
      </c>
    </row>
    <row r="388" s="2" customFormat="1">
      <c r="A388" s="35"/>
      <c r="B388" s="36"/>
      <c r="C388" s="37"/>
      <c r="D388" s="231" t="s">
        <v>134</v>
      </c>
      <c r="E388" s="37"/>
      <c r="F388" s="232" t="s">
        <v>586</v>
      </c>
      <c r="G388" s="37"/>
      <c r="H388" s="37"/>
      <c r="I388" s="233"/>
      <c r="J388" s="233"/>
      <c r="K388" s="37"/>
      <c r="L388" s="37"/>
      <c r="M388" s="41"/>
      <c r="N388" s="234"/>
      <c r="O388" s="235"/>
      <c r="P388" s="88"/>
      <c r="Q388" s="88"/>
      <c r="R388" s="88"/>
      <c r="S388" s="88"/>
      <c r="T388" s="88"/>
      <c r="U388" s="88"/>
      <c r="V388" s="88"/>
      <c r="W388" s="88"/>
      <c r="X388" s="89"/>
      <c r="Y388" s="35"/>
      <c r="Z388" s="35"/>
      <c r="AA388" s="35"/>
      <c r="AB388" s="35"/>
      <c r="AC388" s="35"/>
      <c r="AD388" s="35"/>
      <c r="AE388" s="35"/>
      <c r="AT388" s="14" t="s">
        <v>134</v>
      </c>
      <c r="AU388" s="14" t="s">
        <v>82</v>
      </c>
    </row>
    <row r="389" s="2" customFormat="1" ht="33" customHeight="1">
      <c r="A389" s="35"/>
      <c r="B389" s="36"/>
      <c r="C389" s="236" t="s">
        <v>588</v>
      </c>
      <c r="D389" s="236" t="s">
        <v>392</v>
      </c>
      <c r="E389" s="237" t="s">
        <v>589</v>
      </c>
      <c r="F389" s="238" t="s">
        <v>590</v>
      </c>
      <c r="G389" s="239" t="s">
        <v>131</v>
      </c>
      <c r="H389" s="240">
        <v>96</v>
      </c>
      <c r="I389" s="241"/>
      <c r="J389" s="241"/>
      <c r="K389" s="242">
        <f>ROUND(P389*H389,2)</f>
        <v>0</v>
      </c>
      <c r="L389" s="238" t="s">
        <v>1</v>
      </c>
      <c r="M389" s="41"/>
      <c r="N389" s="243" t="s">
        <v>1</v>
      </c>
      <c r="O389" s="225" t="s">
        <v>38</v>
      </c>
      <c r="P389" s="226">
        <f>I389+J389</f>
        <v>0</v>
      </c>
      <c r="Q389" s="226">
        <f>ROUND(I389*H389,2)</f>
        <v>0</v>
      </c>
      <c r="R389" s="226">
        <f>ROUND(J389*H389,2)</f>
        <v>0</v>
      </c>
      <c r="S389" s="88"/>
      <c r="T389" s="227">
        <f>S389*H389</f>
        <v>0</v>
      </c>
      <c r="U389" s="227">
        <v>0</v>
      </c>
      <c r="V389" s="227">
        <f>U389*H389</f>
        <v>0</v>
      </c>
      <c r="W389" s="227">
        <v>0</v>
      </c>
      <c r="X389" s="228">
        <f>W389*H389</f>
        <v>0</v>
      </c>
      <c r="Y389" s="35"/>
      <c r="Z389" s="35"/>
      <c r="AA389" s="35"/>
      <c r="AB389" s="35"/>
      <c r="AC389" s="35"/>
      <c r="AD389" s="35"/>
      <c r="AE389" s="35"/>
      <c r="AR389" s="229" t="s">
        <v>156</v>
      </c>
      <c r="AT389" s="229" t="s">
        <v>392</v>
      </c>
      <c r="AU389" s="229" t="s">
        <v>82</v>
      </c>
      <c r="AY389" s="14" t="s">
        <v>125</v>
      </c>
      <c r="BE389" s="230">
        <f>IF(O389="základní",K389,0)</f>
        <v>0</v>
      </c>
      <c r="BF389" s="230">
        <f>IF(O389="snížená",K389,0)</f>
        <v>0</v>
      </c>
      <c r="BG389" s="230">
        <f>IF(O389="zákl. přenesená",K389,0)</f>
        <v>0</v>
      </c>
      <c r="BH389" s="230">
        <f>IF(O389="sníž. přenesená",K389,0)</f>
        <v>0</v>
      </c>
      <c r="BI389" s="230">
        <f>IF(O389="nulová",K389,0)</f>
        <v>0</v>
      </c>
      <c r="BJ389" s="14" t="s">
        <v>82</v>
      </c>
      <c r="BK389" s="230">
        <f>ROUND(P389*H389,2)</f>
        <v>0</v>
      </c>
      <c r="BL389" s="14" t="s">
        <v>156</v>
      </c>
      <c r="BM389" s="229" t="s">
        <v>591</v>
      </c>
    </row>
    <row r="390" s="2" customFormat="1">
      <c r="A390" s="35"/>
      <c r="B390" s="36"/>
      <c r="C390" s="37"/>
      <c r="D390" s="231" t="s">
        <v>134</v>
      </c>
      <c r="E390" s="37"/>
      <c r="F390" s="232" t="s">
        <v>590</v>
      </c>
      <c r="G390" s="37"/>
      <c r="H390" s="37"/>
      <c r="I390" s="233"/>
      <c r="J390" s="233"/>
      <c r="K390" s="37"/>
      <c r="L390" s="37"/>
      <c r="M390" s="41"/>
      <c r="N390" s="234"/>
      <c r="O390" s="235"/>
      <c r="P390" s="88"/>
      <c r="Q390" s="88"/>
      <c r="R390" s="88"/>
      <c r="S390" s="88"/>
      <c r="T390" s="88"/>
      <c r="U390" s="88"/>
      <c r="V390" s="88"/>
      <c r="W390" s="88"/>
      <c r="X390" s="89"/>
      <c r="Y390" s="35"/>
      <c r="Z390" s="35"/>
      <c r="AA390" s="35"/>
      <c r="AB390" s="35"/>
      <c r="AC390" s="35"/>
      <c r="AD390" s="35"/>
      <c r="AE390" s="35"/>
      <c r="AT390" s="14" t="s">
        <v>134</v>
      </c>
      <c r="AU390" s="14" t="s">
        <v>82</v>
      </c>
    </row>
    <row r="391" s="2" customFormat="1" ht="33" customHeight="1">
      <c r="A391" s="35"/>
      <c r="B391" s="36"/>
      <c r="C391" s="236" t="s">
        <v>364</v>
      </c>
      <c r="D391" s="236" t="s">
        <v>392</v>
      </c>
      <c r="E391" s="237" t="s">
        <v>592</v>
      </c>
      <c r="F391" s="238" t="s">
        <v>593</v>
      </c>
      <c r="G391" s="239" t="s">
        <v>131</v>
      </c>
      <c r="H391" s="240">
        <v>56</v>
      </c>
      <c r="I391" s="241"/>
      <c r="J391" s="241"/>
      <c r="K391" s="242">
        <f>ROUND(P391*H391,2)</f>
        <v>0</v>
      </c>
      <c r="L391" s="238" t="s">
        <v>1</v>
      </c>
      <c r="M391" s="41"/>
      <c r="N391" s="243" t="s">
        <v>1</v>
      </c>
      <c r="O391" s="225" t="s">
        <v>38</v>
      </c>
      <c r="P391" s="226">
        <f>I391+J391</f>
        <v>0</v>
      </c>
      <c r="Q391" s="226">
        <f>ROUND(I391*H391,2)</f>
        <v>0</v>
      </c>
      <c r="R391" s="226">
        <f>ROUND(J391*H391,2)</f>
        <v>0</v>
      </c>
      <c r="S391" s="88"/>
      <c r="T391" s="227">
        <f>S391*H391</f>
        <v>0</v>
      </c>
      <c r="U391" s="227">
        <v>0</v>
      </c>
      <c r="V391" s="227">
        <f>U391*H391</f>
        <v>0</v>
      </c>
      <c r="W391" s="227">
        <v>0</v>
      </c>
      <c r="X391" s="228">
        <f>W391*H391</f>
        <v>0</v>
      </c>
      <c r="Y391" s="35"/>
      <c r="Z391" s="35"/>
      <c r="AA391" s="35"/>
      <c r="AB391" s="35"/>
      <c r="AC391" s="35"/>
      <c r="AD391" s="35"/>
      <c r="AE391" s="35"/>
      <c r="AR391" s="229" t="s">
        <v>156</v>
      </c>
      <c r="AT391" s="229" t="s">
        <v>392</v>
      </c>
      <c r="AU391" s="229" t="s">
        <v>82</v>
      </c>
      <c r="AY391" s="14" t="s">
        <v>125</v>
      </c>
      <c r="BE391" s="230">
        <f>IF(O391="základní",K391,0)</f>
        <v>0</v>
      </c>
      <c r="BF391" s="230">
        <f>IF(O391="snížená",K391,0)</f>
        <v>0</v>
      </c>
      <c r="BG391" s="230">
        <f>IF(O391="zákl. přenesená",K391,0)</f>
        <v>0</v>
      </c>
      <c r="BH391" s="230">
        <f>IF(O391="sníž. přenesená",K391,0)</f>
        <v>0</v>
      </c>
      <c r="BI391" s="230">
        <f>IF(O391="nulová",K391,0)</f>
        <v>0</v>
      </c>
      <c r="BJ391" s="14" t="s">
        <v>82</v>
      </c>
      <c r="BK391" s="230">
        <f>ROUND(P391*H391,2)</f>
        <v>0</v>
      </c>
      <c r="BL391" s="14" t="s">
        <v>156</v>
      </c>
      <c r="BM391" s="229" t="s">
        <v>594</v>
      </c>
    </row>
    <row r="392" s="2" customFormat="1">
      <c r="A392" s="35"/>
      <c r="B392" s="36"/>
      <c r="C392" s="37"/>
      <c r="D392" s="231" t="s">
        <v>134</v>
      </c>
      <c r="E392" s="37"/>
      <c r="F392" s="232" t="s">
        <v>593</v>
      </c>
      <c r="G392" s="37"/>
      <c r="H392" s="37"/>
      <c r="I392" s="233"/>
      <c r="J392" s="233"/>
      <c r="K392" s="37"/>
      <c r="L392" s="37"/>
      <c r="M392" s="41"/>
      <c r="N392" s="234"/>
      <c r="O392" s="235"/>
      <c r="P392" s="88"/>
      <c r="Q392" s="88"/>
      <c r="R392" s="88"/>
      <c r="S392" s="88"/>
      <c r="T392" s="88"/>
      <c r="U392" s="88"/>
      <c r="V392" s="88"/>
      <c r="W392" s="88"/>
      <c r="X392" s="89"/>
      <c r="Y392" s="35"/>
      <c r="Z392" s="35"/>
      <c r="AA392" s="35"/>
      <c r="AB392" s="35"/>
      <c r="AC392" s="35"/>
      <c r="AD392" s="35"/>
      <c r="AE392" s="35"/>
      <c r="AT392" s="14" t="s">
        <v>134</v>
      </c>
      <c r="AU392" s="14" t="s">
        <v>82</v>
      </c>
    </row>
    <row r="393" s="2" customFormat="1" ht="33" customHeight="1">
      <c r="A393" s="35"/>
      <c r="B393" s="36"/>
      <c r="C393" s="236" t="s">
        <v>595</v>
      </c>
      <c r="D393" s="236" t="s">
        <v>392</v>
      </c>
      <c r="E393" s="237" t="s">
        <v>596</v>
      </c>
      <c r="F393" s="238" t="s">
        <v>597</v>
      </c>
      <c r="G393" s="239" t="s">
        <v>131</v>
      </c>
      <c r="H393" s="240">
        <v>6</v>
      </c>
      <c r="I393" s="241"/>
      <c r="J393" s="241"/>
      <c r="K393" s="242">
        <f>ROUND(P393*H393,2)</f>
        <v>0</v>
      </c>
      <c r="L393" s="238" t="s">
        <v>1</v>
      </c>
      <c r="M393" s="41"/>
      <c r="N393" s="243" t="s">
        <v>1</v>
      </c>
      <c r="O393" s="225" t="s">
        <v>38</v>
      </c>
      <c r="P393" s="226">
        <f>I393+J393</f>
        <v>0</v>
      </c>
      <c r="Q393" s="226">
        <f>ROUND(I393*H393,2)</f>
        <v>0</v>
      </c>
      <c r="R393" s="226">
        <f>ROUND(J393*H393,2)</f>
        <v>0</v>
      </c>
      <c r="S393" s="88"/>
      <c r="T393" s="227">
        <f>S393*H393</f>
        <v>0</v>
      </c>
      <c r="U393" s="227">
        <v>0</v>
      </c>
      <c r="V393" s="227">
        <f>U393*H393</f>
        <v>0</v>
      </c>
      <c r="W393" s="227">
        <v>0</v>
      </c>
      <c r="X393" s="228">
        <f>W393*H393</f>
        <v>0</v>
      </c>
      <c r="Y393" s="35"/>
      <c r="Z393" s="35"/>
      <c r="AA393" s="35"/>
      <c r="AB393" s="35"/>
      <c r="AC393" s="35"/>
      <c r="AD393" s="35"/>
      <c r="AE393" s="35"/>
      <c r="AR393" s="229" t="s">
        <v>156</v>
      </c>
      <c r="AT393" s="229" t="s">
        <v>392</v>
      </c>
      <c r="AU393" s="229" t="s">
        <v>82</v>
      </c>
      <c r="AY393" s="14" t="s">
        <v>125</v>
      </c>
      <c r="BE393" s="230">
        <f>IF(O393="základní",K393,0)</f>
        <v>0</v>
      </c>
      <c r="BF393" s="230">
        <f>IF(O393="snížená",K393,0)</f>
        <v>0</v>
      </c>
      <c r="BG393" s="230">
        <f>IF(O393="zákl. přenesená",K393,0)</f>
        <v>0</v>
      </c>
      <c r="BH393" s="230">
        <f>IF(O393="sníž. přenesená",K393,0)</f>
        <v>0</v>
      </c>
      <c r="BI393" s="230">
        <f>IF(O393="nulová",K393,0)</f>
        <v>0</v>
      </c>
      <c r="BJ393" s="14" t="s">
        <v>82</v>
      </c>
      <c r="BK393" s="230">
        <f>ROUND(P393*H393,2)</f>
        <v>0</v>
      </c>
      <c r="BL393" s="14" t="s">
        <v>156</v>
      </c>
      <c r="BM393" s="229" t="s">
        <v>598</v>
      </c>
    </row>
    <row r="394" s="2" customFormat="1">
      <c r="A394" s="35"/>
      <c r="B394" s="36"/>
      <c r="C394" s="37"/>
      <c r="D394" s="231" t="s">
        <v>134</v>
      </c>
      <c r="E394" s="37"/>
      <c r="F394" s="232" t="s">
        <v>597</v>
      </c>
      <c r="G394" s="37"/>
      <c r="H394" s="37"/>
      <c r="I394" s="233"/>
      <c r="J394" s="233"/>
      <c r="K394" s="37"/>
      <c r="L394" s="37"/>
      <c r="M394" s="41"/>
      <c r="N394" s="234"/>
      <c r="O394" s="235"/>
      <c r="P394" s="88"/>
      <c r="Q394" s="88"/>
      <c r="R394" s="88"/>
      <c r="S394" s="88"/>
      <c r="T394" s="88"/>
      <c r="U394" s="88"/>
      <c r="V394" s="88"/>
      <c r="W394" s="88"/>
      <c r="X394" s="89"/>
      <c r="Y394" s="35"/>
      <c r="Z394" s="35"/>
      <c r="AA394" s="35"/>
      <c r="AB394" s="35"/>
      <c r="AC394" s="35"/>
      <c r="AD394" s="35"/>
      <c r="AE394" s="35"/>
      <c r="AT394" s="14" t="s">
        <v>134</v>
      </c>
      <c r="AU394" s="14" t="s">
        <v>82</v>
      </c>
    </row>
    <row r="395" s="2" customFormat="1" ht="16.5" customHeight="1">
      <c r="A395" s="35"/>
      <c r="B395" s="36"/>
      <c r="C395" s="215" t="s">
        <v>367</v>
      </c>
      <c r="D395" s="215" t="s">
        <v>128</v>
      </c>
      <c r="E395" s="216" t="s">
        <v>599</v>
      </c>
      <c r="F395" s="217" t="s">
        <v>600</v>
      </c>
      <c r="G395" s="218" t="s">
        <v>131</v>
      </c>
      <c r="H395" s="219">
        <v>1</v>
      </c>
      <c r="I395" s="220"/>
      <c r="J395" s="221"/>
      <c r="K395" s="222">
        <f>ROUND(P395*H395,2)</f>
        <v>0</v>
      </c>
      <c r="L395" s="217" t="s">
        <v>1</v>
      </c>
      <c r="M395" s="223"/>
      <c r="N395" s="224" t="s">
        <v>1</v>
      </c>
      <c r="O395" s="225" t="s">
        <v>38</v>
      </c>
      <c r="P395" s="226">
        <f>I395+J395</f>
        <v>0</v>
      </c>
      <c r="Q395" s="226">
        <f>ROUND(I395*H395,2)</f>
        <v>0</v>
      </c>
      <c r="R395" s="226">
        <f>ROUND(J395*H395,2)</f>
        <v>0</v>
      </c>
      <c r="S395" s="88"/>
      <c r="T395" s="227">
        <f>S395*H395</f>
        <v>0</v>
      </c>
      <c r="U395" s="227">
        <v>0</v>
      </c>
      <c r="V395" s="227">
        <f>U395*H395</f>
        <v>0</v>
      </c>
      <c r="W395" s="227">
        <v>0</v>
      </c>
      <c r="X395" s="228">
        <f>W395*H395</f>
        <v>0</v>
      </c>
      <c r="Y395" s="35"/>
      <c r="Z395" s="35"/>
      <c r="AA395" s="35"/>
      <c r="AB395" s="35"/>
      <c r="AC395" s="35"/>
      <c r="AD395" s="35"/>
      <c r="AE395" s="35"/>
      <c r="AR395" s="229" t="s">
        <v>185</v>
      </c>
      <c r="AT395" s="229" t="s">
        <v>128</v>
      </c>
      <c r="AU395" s="229" t="s">
        <v>82</v>
      </c>
      <c r="AY395" s="14" t="s">
        <v>125</v>
      </c>
      <c r="BE395" s="230">
        <f>IF(O395="základní",K395,0)</f>
        <v>0</v>
      </c>
      <c r="BF395" s="230">
        <f>IF(O395="snížená",K395,0)</f>
        <v>0</v>
      </c>
      <c r="BG395" s="230">
        <f>IF(O395="zákl. přenesená",K395,0)</f>
        <v>0</v>
      </c>
      <c r="BH395" s="230">
        <f>IF(O395="sníž. přenesená",K395,0)</f>
        <v>0</v>
      </c>
      <c r="BI395" s="230">
        <f>IF(O395="nulová",K395,0)</f>
        <v>0</v>
      </c>
      <c r="BJ395" s="14" t="s">
        <v>82</v>
      </c>
      <c r="BK395" s="230">
        <f>ROUND(P395*H395,2)</f>
        <v>0</v>
      </c>
      <c r="BL395" s="14" t="s">
        <v>156</v>
      </c>
      <c r="BM395" s="229" t="s">
        <v>601</v>
      </c>
    </row>
    <row r="396" s="2" customFormat="1">
      <c r="A396" s="35"/>
      <c r="B396" s="36"/>
      <c r="C396" s="37"/>
      <c r="D396" s="231" t="s">
        <v>134</v>
      </c>
      <c r="E396" s="37"/>
      <c r="F396" s="232" t="s">
        <v>600</v>
      </c>
      <c r="G396" s="37"/>
      <c r="H396" s="37"/>
      <c r="I396" s="233"/>
      <c r="J396" s="233"/>
      <c r="K396" s="37"/>
      <c r="L396" s="37"/>
      <c r="M396" s="41"/>
      <c r="N396" s="234"/>
      <c r="O396" s="235"/>
      <c r="P396" s="88"/>
      <c r="Q396" s="88"/>
      <c r="R396" s="88"/>
      <c r="S396" s="88"/>
      <c r="T396" s="88"/>
      <c r="U396" s="88"/>
      <c r="V396" s="88"/>
      <c r="W396" s="88"/>
      <c r="X396" s="89"/>
      <c r="Y396" s="35"/>
      <c r="Z396" s="35"/>
      <c r="AA396" s="35"/>
      <c r="AB396" s="35"/>
      <c r="AC396" s="35"/>
      <c r="AD396" s="35"/>
      <c r="AE396" s="35"/>
      <c r="AT396" s="14" t="s">
        <v>134</v>
      </c>
      <c r="AU396" s="14" t="s">
        <v>82</v>
      </c>
    </row>
    <row r="397" s="12" customFormat="1" ht="25.92" customHeight="1">
      <c r="A397" s="12"/>
      <c r="B397" s="199"/>
      <c r="C397" s="200"/>
      <c r="D397" s="201" t="s">
        <v>74</v>
      </c>
      <c r="E397" s="202" t="s">
        <v>602</v>
      </c>
      <c r="F397" s="202" t="s">
        <v>603</v>
      </c>
      <c r="G397" s="200"/>
      <c r="H397" s="200"/>
      <c r="I397" s="203"/>
      <c r="J397" s="203"/>
      <c r="K397" s="186">
        <f>BK397</f>
        <v>0</v>
      </c>
      <c r="L397" s="200"/>
      <c r="M397" s="204"/>
      <c r="N397" s="205"/>
      <c r="O397" s="206"/>
      <c r="P397" s="206"/>
      <c r="Q397" s="207">
        <f>SUM(Q398:Q447)</f>
        <v>0</v>
      </c>
      <c r="R397" s="207">
        <f>SUM(R398:R447)</f>
        <v>0</v>
      </c>
      <c r="S397" s="206"/>
      <c r="T397" s="208">
        <f>SUM(T398:T447)</f>
        <v>0</v>
      </c>
      <c r="U397" s="206"/>
      <c r="V397" s="208">
        <f>SUM(V398:V447)</f>
        <v>0</v>
      </c>
      <c r="W397" s="206"/>
      <c r="X397" s="209">
        <f>SUM(X398:X447)</f>
        <v>0</v>
      </c>
      <c r="Y397" s="12"/>
      <c r="Z397" s="12"/>
      <c r="AA397" s="12"/>
      <c r="AB397" s="12"/>
      <c r="AC397" s="12"/>
      <c r="AD397" s="12"/>
      <c r="AE397" s="12"/>
      <c r="AR397" s="210" t="s">
        <v>133</v>
      </c>
      <c r="AT397" s="211" t="s">
        <v>74</v>
      </c>
      <c r="AU397" s="211" t="s">
        <v>75</v>
      </c>
      <c r="AY397" s="210" t="s">
        <v>125</v>
      </c>
      <c r="BK397" s="212">
        <f>SUM(BK398:BK447)</f>
        <v>0</v>
      </c>
    </row>
    <row r="398" s="2" customFormat="1" ht="24.15" customHeight="1">
      <c r="A398" s="35"/>
      <c r="B398" s="36"/>
      <c r="C398" s="215" t="s">
        <v>604</v>
      </c>
      <c r="D398" s="215" t="s">
        <v>128</v>
      </c>
      <c r="E398" s="216" t="s">
        <v>605</v>
      </c>
      <c r="F398" s="217" t="s">
        <v>606</v>
      </c>
      <c r="G398" s="218" t="s">
        <v>131</v>
      </c>
      <c r="H398" s="219">
        <v>1</v>
      </c>
      <c r="I398" s="220"/>
      <c r="J398" s="221"/>
      <c r="K398" s="222">
        <f>ROUND(P398*H398,2)</f>
        <v>0</v>
      </c>
      <c r="L398" s="217" t="s">
        <v>1</v>
      </c>
      <c r="M398" s="223"/>
      <c r="N398" s="224" t="s">
        <v>1</v>
      </c>
      <c r="O398" s="225" t="s">
        <v>38</v>
      </c>
      <c r="P398" s="226">
        <f>I398+J398</f>
        <v>0</v>
      </c>
      <c r="Q398" s="226">
        <f>ROUND(I398*H398,2)</f>
        <v>0</v>
      </c>
      <c r="R398" s="226">
        <f>ROUND(J398*H398,2)</f>
        <v>0</v>
      </c>
      <c r="S398" s="88"/>
      <c r="T398" s="227">
        <f>S398*H398</f>
        <v>0</v>
      </c>
      <c r="U398" s="227">
        <v>0</v>
      </c>
      <c r="V398" s="227">
        <f>U398*H398</f>
        <v>0</v>
      </c>
      <c r="W398" s="227">
        <v>0</v>
      </c>
      <c r="X398" s="228">
        <f>W398*H398</f>
        <v>0</v>
      </c>
      <c r="Y398" s="35"/>
      <c r="Z398" s="35"/>
      <c r="AA398" s="35"/>
      <c r="AB398" s="35"/>
      <c r="AC398" s="35"/>
      <c r="AD398" s="35"/>
      <c r="AE398" s="35"/>
      <c r="AR398" s="229" t="s">
        <v>607</v>
      </c>
      <c r="AT398" s="229" t="s">
        <v>128</v>
      </c>
      <c r="AU398" s="229" t="s">
        <v>82</v>
      </c>
      <c r="AY398" s="14" t="s">
        <v>125</v>
      </c>
      <c r="BE398" s="230">
        <f>IF(O398="základní",K398,0)</f>
        <v>0</v>
      </c>
      <c r="BF398" s="230">
        <f>IF(O398="snížená",K398,0)</f>
        <v>0</v>
      </c>
      <c r="BG398" s="230">
        <f>IF(O398="zákl. přenesená",K398,0)</f>
        <v>0</v>
      </c>
      <c r="BH398" s="230">
        <f>IF(O398="sníž. přenesená",K398,0)</f>
        <v>0</v>
      </c>
      <c r="BI398" s="230">
        <f>IF(O398="nulová",K398,0)</f>
        <v>0</v>
      </c>
      <c r="BJ398" s="14" t="s">
        <v>82</v>
      </c>
      <c r="BK398" s="230">
        <f>ROUND(P398*H398,2)</f>
        <v>0</v>
      </c>
      <c r="BL398" s="14" t="s">
        <v>607</v>
      </c>
      <c r="BM398" s="229" t="s">
        <v>608</v>
      </c>
    </row>
    <row r="399" s="2" customFormat="1">
      <c r="A399" s="35"/>
      <c r="B399" s="36"/>
      <c r="C399" s="37"/>
      <c r="D399" s="231" t="s">
        <v>134</v>
      </c>
      <c r="E399" s="37"/>
      <c r="F399" s="232" t="s">
        <v>606</v>
      </c>
      <c r="G399" s="37"/>
      <c r="H399" s="37"/>
      <c r="I399" s="233"/>
      <c r="J399" s="233"/>
      <c r="K399" s="37"/>
      <c r="L399" s="37"/>
      <c r="M399" s="41"/>
      <c r="N399" s="234"/>
      <c r="O399" s="235"/>
      <c r="P399" s="88"/>
      <c r="Q399" s="88"/>
      <c r="R399" s="88"/>
      <c r="S399" s="88"/>
      <c r="T399" s="88"/>
      <c r="U399" s="88"/>
      <c r="V399" s="88"/>
      <c r="W399" s="88"/>
      <c r="X399" s="89"/>
      <c r="Y399" s="35"/>
      <c r="Z399" s="35"/>
      <c r="AA399" s="35"/>
      <c r="AB399" s="35"/>
      <c r="AC399" s="35"/>
      <c r="AD399" s="35"/>
      <c r="AE399" s="35"/>
      <c r="AT399" s="14" t="s">
        <v>134</v>
      </c>
      <c r="AU399" s="14" t="s">
        <v>82</v>
      </c>
    </row>
    <row r="400" s="2" customFormat="1" ht="16.5" customHeight="1">
      <c r="A400" s="35"/>
      <c r="B400" s="36"/>
      <c r="C400" s="215" t="s">
        <v>371</v>
      </c>
      <c r="D400" s="215" t="s">
        <v>128</v>
      </c>
      <c r="E400" s="216" t="s">
        <v>609</v>
      </c>
      <c r="F400" s="217" t="s">
        <v>610</v>
      </c>
      <c r="G400" s="218" t="s">
        <v>131</v>
      </c>
      <c r="H400" s="219">
        <v>1</v>
      </c>
      <c r="I400" s="220"/>
      <c r="J400" s="221"/>
      <c r="K400" s="222">
        <f>ROUND(P400*H400,2)</f>
        <v>0</v>
      </c>
      <c r="L400" s="217" t="s">
        <v>1</v>
      </c>
      <c r="M400" s="223"/>
      <c r="N400" s="224" t="s">
        <v>1</v>
      </c>
      <c r="O400" s="225" t="s">
        <v>38</v>
      </c>
      <c r="P400" s="226">
        <f>I400+J400</f>
        <v>0</v>
      </c>
      <c r="Q400" s="226">
        <f>ROUND(I400*H400,2)</f>
        <v>0</v>
      </c>
      <c r="R400" s="226">
        <f>ROUND(J400*H400,2)</f>
        <v>0</v>
      </c>
      <c r="S400" s="88"/>
      <c r="T400" s="227">
        <f>S400*H400</f>
        <v>0</v>
      </c>
      <c r="U400" s="227">
        <v>0</v>
      </c>
      <c r="V400" s="227">
        <f>U400*H400</f>
        <v>0</v>
      </c>
      <c r="W400" s="227">
        <v>0</v>
      </c>
      <c r="X400" s="228">
        <f>W400*H400</f>
        <v>0</v>
      </c>
      <c r="Y400" s="35"/>
      <c r="Z400" s="35"/>
      <c r="AA400" s="35"/>
      <c r="AB400" s="35"/>
      <c r="AC400" s="35"/>
      <c r="AD400" s="35"/>
      <c r="AE400" s="35"/>
      <c r="AR400" s="229" t="s">
        <v>607</v>
      </c>
      <c r="AT400" s="229" t="s">
        <v>128</v>
      </c>
      <c r="AU400" s="229" t="s">
        <v>82</v>
      </c>
      <c r="AY400" s="14" t="s">
        <v>125</v>
      </c>
      <c r="BE400" s="230">
        <f>IF(O400="základní",K400,0)</f>
        <v>0</v>
      </c>
      <c r="BF400" s="230">
        <f>IF(O400="snížená",K400,0)</f>
        <v>0</v>
      </c>
      <c r="BG400" s="230">
        <f>IF(O400="zákl. přenesená",K400,0)</f>
        <v>0</v>
      </c>
      <c r="BH400" s="230">
        <f>IF(O400="sníž. přenesená",K400,0)</f>
        <v>0</v>
      </c>
      <c r="BI400" s="230">
        <f>IF(O400="nulová",K400,0)</f>
        <v>0</v>
      </c>
      <c r="BJ400" s="14" t="s">
        <v>82</v>
      </c>
      <c r="BK400" s="230">
        <f>ROUND(P400*H400,2)</f>
        <v>0</v>
      </c>
      <c r="BL400" s="14" t="s">
        <v>607</v>
      </c>
      <c r="BM400" s="229" t="s">
        <v>611</v>
      </c>
    </row>
    <row r="401" s="2" customFormat="1">
      <c r="A401" s="35"/>
      <c r="B401" s="36"/>
      <c r="C401" s="37"/>
      <c r="D401" s="231" t="s">
        <v>134</v>
      </c>
      <c r="E401" s="37"/>
      <c r="F401" s="232" t="s">
        <v>610</v>
      </c>
      <c r="G401" s="37"/>
      <c r="H401" s="37"/>
      <c r="I401" s="233"/>
      <c r="J401" s="233"/>
      <c r="K401" s="37"/>
      <c r="L401" s="37"/>
      <c r="M401" s="41"/>
      <c r="N401" s="234"/>
      <c r="O401" s="235"/>
      <c r="P401" s="88"/>
      <c r="Q401" s="88"/>
      <c r="R401" s="88"/>
      <c r="S401" s="88"/>
      <c r="T401" s="88"/>
      <c r="U401" s="88"/>
      <c r="V401" s="88"/>
      <c r="W401" s="88"/>
      <c r="X401" s="89"/>
      <c r="Y401" s="35"/>
      <c r="Z401" s="35"/>
      <c r="AA401" s="35"/>
      <c r="AB401" s="35"/>
      <c r="AC401" s="35"/>
      <c r="AD401" s="35"/>
      <c r="AE401" s="35"/>
      <c r="AT401" s="14" t="s">
        <v>134</v>
      </c>
      <c r="AU401" s="14" t="s">
        <v>82</v>
      </c>
    </row>
    <row r="402" s="2" customFormat="1" ht="16.5" customHeight="1">
      <c r="A402" s="35"/>
      <c r="B402" s="36"/>
      <c r="C402" s="215" t="s">
        <v>612</v>
      </c>
      <c r="D402" s="215" t="s">
        <v>128</v>
      </c>
      <c r="E402" s="216" t="s">
        <v>613</v>
      </c>
      <c r="F402" s="217" t="s">
        <v>614</v>
      </c>
      <c r="G402" s="218" t="s">
        <v>131</v>
      </c>
      <c r="H402" s="219">
        <v>1</v>
      </c>
      <c r="I402" s="220"/>
      <c r="J402" s="221"/>
      <c r="K402" s="222">
        <f>ROUND(P402*H402,2)</f>
        <v>0</v>
      </c>
      <c r="L402" s="217" t="s">
        <v>1</v>
      </c>
      <c r="M402" s="223"/>
      <c r="N402" s="224" t="s">
        <v>1</v>
      </c>
      <c r="O402" s="225" t="s">
        <v>38</v>
      </c>
      <c r="P402" s="226">
        <f>I402+J402</f>
        <v>0</v>
      </c>
      <c r="Q402" s="226">
        <f>ROUND(I402*H402,2)</f>
        <v>0</v>
      </c>
      <c r="R402" s="226">
        <f>ROUND(J402*H402,2)</f>
        <v>0</v>
      </c>
      <c r="S402" s="88"/>
      <c r="T402" s="227">
        <f>S402*H402</f>
        <v>0</v>
      </c>
      <c r="U402" s="227">
        <v>0</v>
      </c>
      <c r="V402" s="227">
        <f>U402*H402</f>
        <v>0</v>
      </c>
      <c r="W402" s="227">
        <v>0</v>
      </c>
      <c r="X402" s="228">
        <f>W402*H402</f>
        <v>0</v>
      </c>
      <c r="Y402" s="35"/>
      <c r="Z402" s="35"/>
      <c r="AA402" s="35"/>
      <c r="AB402" s="35"/>
      <c r="AC402" s="35"/>
      <c r="AD402" s="35"/>
      <c r="AE402" s="35"/>
      <c r="AR402" s="229" t="s">
        <v>607</v>
      </c>
      <c r="AT402" s="229" t="s">
        <v>128</v>
      </c>
      <c r="AU402" s="229" t="s">
        <v>82</v>
      </c>
      <c r="AY402" s="14" t="s">
        <v>125</v>
      </c>
      <c r="BE402" s="230">
        <f>IF(O402="základní",K402,0)</f>
        <v>0</v>
      </c>
      <c r="BF402" s="230">
        <f>IF(O402="snížená",K402,0)</f>
        <v>0</v>
      </c>
      <c r="BG402" s="230">
        <f>IF(O402="zákl. přenesená",K402,0)</f>
        <v>0</v>
      </c>
      <c r="BH402" s="230">
        <f>IF(O402="sníž. přenesená",K402,0)</f>
        <v>0</v>
      </c>
      <c r="BI402" s="230">
        <f>IF(O402="nulová",K402,0)</f>
        <v>0</v>
      </c>
      <c r="BJ402" s="14" t="s">
        <v>82</v>
      </c>
      <c r="BK402" s="230">
        <f>ROUND(P402*H402,2)</f>
        <v>0</v>
      </c>
      <c r="BL402" s="14" t="s">
        <v>607</v>
      </c>
      <c r="BM402" s="229" t="s">
        <v>615</v>
      </c>
    </row>
    <row r="403" s="2" customFormat="1">
      <c r="A403" s="35"/>
      <c r="B403" s="36"/>
      <c r="C403" s="37"/>
      <c r="D403" s="231" t="s">
        <v>134</v>
      </c>
      <c r="E403" s="37"/>
      <c r="F403" s="232" t="s">
        <v>614</v>
      </c>
      <c r="G403" s="37"/>
      <c r="H403" s="37"/>
      <c r="I403" s="233"/>
      <c r="J403" s="233"/>
      <c r="K403" s="37"/>
      <c r="L403" s="37"/>
      <c r="M403" s="41"/>
      <c r="N403" s="234"/>
      <c r="O403" s="235"/>
      <c r="P403" s="88"/>
      <c r="Q403" s="88"/>
      <c r="R403" s="88"/>
      <c r="S403" s="88"/>
      <c r="T403" s="88"/>
      <c r="U403" s="88"/>
      <c r="V403" s="88"/>
      <c r="W403" s="88"/>
      <c r="X403" s="89"/>
      <c r="Y403" s="35"/>
      <c r="Z403" s="35"/>
      <c r="AA403" s="35"/>
      <c r="AB403" s="35"/>
      <c r="AC403" s="35"/>
      <c r="AD403" s="35"/>
      <c r="AE403" s="35"/>
      <c r="AT403" s="14" t="s">
        <v>134</v>
      </c>
      <c r="AU403" s="14" t="s">
        <v>82</v>
      </c>
    </row>
    <row r="404" s="2" customFormat="1" ht="16.5" customHeight="1">
      <c r="A404" s="35"/>
      <c r="B404" s="36"/>
      <c r="C404" s="215" t="s">
        <v>374</v>
      </c>
      <c r="D404" s="215" t="s">
        <v>128</v>
      </c>
      <c r="E404" s="216" t="s">
        <v>616</v>
      </c>
      <c r="F404" s="217" t="s">
        <v>617</v>
      </c>
      <c r="G404" s="218" t="s">
        <v>131</v>
      </c>
      <c r="H404" s="219">
        <v>1</v>
      </c>
      <c r="I404" s="220"/>
      <c r="J404" s="221"/>
      <c r="K404" s="222">
        <f>ROUND(P404*H404,2)</f>
        <v>0</v>
      </c>
      <c r="L404" s="217" t="s">
        <v>1</v>
      </c>
      <c r="M404" s="223"/>
      <c r="N404" s="224" t="s">
        <v>1</v>
      </c>
      <c r="O404" s="225" t="s">
        <v>38</v>
      </c>
      <c r="P404" s="226">
        <f>I404+J404</f>
        <v>0</v>
      </c>
      <c r="Q404" s="226">
        <f>ROUND(I404*H404,2)</f>
        <v>0</v>
      </c>
      <c r="R404" s="226">
        <f>ROUND(J404*H404,2)</f>
        <v>0</v>
      </c>
      <c r="S404" s="88"/>
      <c r="T404" s="227">
        <f>S404*H404</f>
        <v>0</v>
      </c>
      <c r="U404" s="227">
        <v>0</v>
      </c>
      <c r="V404" s="227">
        <f>U404*H404</f>
        <v>0</v>
      </c>
      <c r="W404" s="227">
        <v>0</v>
      </c>
      <c r="X404" s="228">
        <f>W404*H404</f>
        <v>0</v>
      </c>
      <c r="Y404" s="35"/>
      <c r="Z404" s="35"/>
      <c r="AA404" s="35"/>
      <c r="AB404" s="35"/>
      <c r="AC404" s="35"/>
      <c r="AD404" s="35"/>
      <c r="AE404" s="35"/>
      <c r="AR404" s="229" t="s">
        <v>607</v>
      </c>
      <c r="AT404" s="229" t="s">
        <v>128</v>
      </c>
      <c r="AU404" s="229" t="s">
        <v>82</v>
      </c>
      <c r="AY404" s="14" t="s">
        <v>125</v>
      </c>
      <c r="BE404" s="230">
        <f>IF(O404="základní",K404,0)</f>
        <v>0</v>
      </c>
      <c r="BF404" s="230">
        <f>IF(O404="snížená",K404,0)</f>
        <v>0</v>
      </c>
      <c r="BG404" s="230">
        <f>IF(O404="zákl. přenesená",K404,0)</f>
        <v>0</v>
      </c>
      <c r="BH404" s="230">
        <f>IF(O404="sníž. přenesená",K404,0)</f>
        <v>0</v>
      </c>
      <c r="BI404" s="230">
        <f>IF(O404="nulová",K404,0)</f>
        <v>0</v>
      </c>
      <c r="BJ404" s="14" t="s">
        <v>82</v>
      </c>
      <c r="BK404" s="230">
        <f>ROUND(P404*H404,2)</f>
        <v>0</v>
      </c>
      <c r="BL404" s="14" t="s">
        <v>607</v>
      </c>
      <c r="BM404" s="229" t="s">
        <v>618</v>
      </c>
    </row>
    <row r="405" s="2" customFormat="1">
      <c r="A405" s="35"/>
      <c r="B405" s="36"/>
      <c r="C405" s="37"/>
      <c r="D405" s="231" t="s">
        <v>134</v>
      </c>
      <c r="E405" s="37"/>
      <c r="F405" s="232" t="s">
        <v>617</v>
      </c>
      <c r="G405" s="37"/>
      <c r="H405" s="37"/>
      <c r="I405" s="233"/>
      <c r="J405" s="233"/>
      <c r="K405" s="37"/>
      <c r="L405" s="37"/>
      <c r="M405" s="41"/>
      <c r="N405" s="234"/>
      <c r="O405" s="235"/>
      <c r="P405" s="88"/>
      <c r="Q405" s="88"/>
      <c r="R405" s="88"/>
      <c r="S405" s="88"/>
      <c r="T405" s="88"/>
      <c r="U405" s="88"/>
      <c r="V405" s="88"/>
      <c r="W405" s="88"/>
      <c r="X405" s="89"/>
      <c r="Y405" s="35"/>
      <c r="Z405" s="35"/>
      <c r="AA405" s="35"/>
      <c r="AB405" s="35"/>
      <c r="AC405" s="35"/>
      <c r="AD405" s="35"/>
      <c r="AE405" s="35"/>
      <c r="AT405" s="14" t="s">
        <v>134</v>
      </c>
      <c r="AU405" s="14" t="s">
        <v>82</v>
      </c>
    </row>
    <row r="406" s="2" customFormat="1" ht="24.15" customHeight="1">
      <c r="A406" s="35"/>
      <c r="B406" s="36"/>
      <c r="C406" s="215" t="s">
        <v>619</v>
      </c>
      <c r="D406" s="215" t="s">
        <v>128</v>
      </c>
      <c r="E406" s="216" t="s">
        <v>620</v>
      </c>
      <c r="F406" s="217" t="s">
        <v>621</v>
      </c>
      <c r="G406" s="218" t="s">
        <v>622</v>
      </c>
      <c r="H406" s="219">
        <v>6</v>
      </c>
      <c r="I406" s="220"/>
      <c r="J406" s="221"/>
      <c r="K406" s="222">
        <f>ROUND(P406*H406,2)</f>
        <v>0</v>
      </c>
      <c r="L406" s="217" t="s">
        <v>1</v>
      </c>
      <c r="M406" s="223"/>
      <c r="N406" s="224" t="s">
        <v>1</v>
      </c>
      <c r="O406" s="225" t="s">
        <v>38</v>
      </c>
      <c r="P406" s="226">
        <f>I406+J406</f>
        <v>0</v>
      </c>
      <c r="Q406" s="226">
        <f>ROUND(I406*H406,2)</f>
        <v>0</v>
      </c>
      <c r="R406" s="226">
        <f>ROUND(J406*H406,2)</f>
        <v>0</v>
      </c>
      <c r="S406" s="88"/>
      <c r="T406" s="227">
        <f>S406*H406</f>
        <v>0</v>
      </c>
      <c r="U406" s="227">
        <v>0</v>
      </c>
      <c r="V406" s="227">
        <f>U406*H406</f>
        <v>0</v>
      </c>
      <c r="W406" s="227">
        <v>0</v>
      </c>
      <c r="X406" s="228">
        <f>W406*H406</f>
        <v>0</v>
      </c>
      <c r="Y406" s="35"/>
      <c r="Z406" s="35"/>
      <c r="AA406" s="35"/>
      <c r="AB406" s="35"/>
      <c r="AC406" s="35"/>
      <c r="AD406" s="35"/>
      <c r="AE406" s="35"/>
      <c r="AR406" s="229" t="s">
        <v>607</v>
      </c>
      <c r="AT406" s="229" t="s">
        <v>128</v>
      </c>
      <c r="AU406" s="229" t="s">
        <v>82</v>
      </c>
      <c r="AY406" s="14" t="s">
        <v>125</v>
      </c>
      <c r="BE406" s="230">
        <f>IF(O406="základní",K406,0)</f>
        <v>0</v>
      </c>
      <c r="BF406" s="230">
        <f>IF(O406="snížená",K406,0)</f>
        <v>0</v>
      </c>
      <c r="BG406" s="230">
        <f>IF(O406="zákl. přenesená",K406,0)</f>
        <v>0</v>
      </c>
      <c r="BH406" s="230">
        <f>IF(O406="sníž. přenesená",K406,0)</f>
        <v>0</v>
      </c>
      <c r="BI406" s="230">
        <f>IF(O406="nulová",K406,0)</f>
        <v>0</v>
      </c>
      <c r="BJ406" s="14" t="s">
        <v>82</v>
      </c>
      <c r="BK406" s="230">
        <f>ROUND(P406*H406,2)</f>
        <v>0</v>
      </c>
      <c r="BL406" s="14" t="s">
        <v>607</v>
      </c>
      <c r="BM406" s="229" t="s">
        <v>623</v>
      </c>
    </row>
    <row r="407" s="2" customFormat="1">
      <c r="A407" s="35"/>
      <c r="B407" s="36"/>
      <c r="C407" s="37"/>
      <c r="D407" s="231" t="s">
        <v>134</v>
      </c>
      <c r="E407" s="37"/>
      <c r="F407" s="232" t="s">
        <v>621</v>
      </c>
      <c r="G407" s="37"/>
      <c r="H407" s="37"/>
      <c r="I407" s="233"/>
      <c r="J407" s="233"/>
      <c r="K407" s="37"/>
      <c r="L407" s="37"/>
      <c r="M407" s="41"/>
      <c r="N407" s="234"/>
      <c r="O407" s="235"/>
      <c r="P407" s="88"/>
      <c r="Q407" s="88"/>
      <c r="R407" s="88"/>
      <c r="S407" s="88"/>
      <c r="T407" s="88"/>
      <c r="U407" s="88"/>
      <c r="V407" s="88"/>
      <c r="W407" s="88"/>
      <c r="X407" s="89"/>
      <c r="Y407" s="35"/>
      <c r="Z407" s="35"/>
      <c r="AA407" s="35"/>
      <c r="AB407" s="35"/>
      <c r="AC407" s="35"/>
      <c r="AD407" s="35"/>
      <c r="AE407" s="35"/>
      <c r="AT407" s="14" t="s">
        <v>134</v>
      </c>
      <c r="AU407" s="14" t="s">
        <v>82</v>
      </c>
    </row>
    <row r="408" s="2" customFormat="1" ht="24.15" customHeight="1">
      <c r="A408" s="35"/>
      <c r="B408" s="36"/>
      <c r="C408" s="236" t="s">
        <v>378</v>
      </c>
      <c r="D408" s="236" t="s">
        <v>392</v>
      </c>
      <c r="E408" s="237" t="s">
        <v>624</v>
      </c>
      <c r="F408" s="238" t="s">
        <v>625</v>
      </c>
      <c r="G408" s="239" t="s">
        <v>131</v>
      </c>
      <c r="H408" s="240">
        <v>179</v>
      </c>
      <c r="I408" s="241"/>
      <c r="J408" s="241"/>
      <c r="K408" s="242">
        <f>ROUND(P408*H408,2)</f>
        <v>0</v>
      </c>
      <c r="L408" s="238" t="s">
        <v>1</v>
      </c>
      <c r="M408" s="41"/>
      <c r="N408" s="243" t="s">
        <v>1</v>
      </c>
      <c r="O408" s="225" t="s">
        <v>38</v>
      </c>
      <c r="P408" s="226">
        <f>I408+J408</f>
        <v>0</v>
      </c>
      <c r="Q408" s="226">
        <f>ROUND(I408*H408,2)</f>
        <v>0</v>
      </c>
      <c r="R408" s="226">
        <f>ROUND(J408*H408,2)</f>
        <v>0</v>
      </c>
      <c r="S408" s="88"/>
      <c r="T408" s="227">
        <f>S408*H408</f>
        <v>0</v>
      </c>
      <c r="U408" s="227">
        <v>0</v>
      </c>
      <c r="V408" s="227">
        <f>U408*H408</f>
        <v>0</v>
      </c>
      <c r="W408" s="227">
        <v>0</v>
      </c>
      <c r="X408" s="228">
        <f>W408*H408</f>
        <v>0</v>
      </c>
      <c r="Y408" s="35"/>
      <c r="Z408" s="35"/>
      <c r="AA408" s="35"/>
      <c r="AB408" s="35"/>
      <c r="AC408" s="35"/>
      <c r="AD408" s="35"/>
      <c r="AE408" s="35"/>
      <c r="AR408" s="229" t="s">
        <v>607</v>
      </c>
      <c r="AT408" s="229" t="s">
        <v>392</v>
      </c>
      <c r="AU408" s="229" t="s">
        <v>82</v>
      </c>
      <c r="AY408" s="14" t="s">
        <v>125</v>
      </c>
      <c r="BE408" s="230">
        <f>IF(O408="základní",K408,0)</f>
        <v>0</v>
      </c>
      <c r="BF408" s="230">
        <f>IF(O408="snížená",K408,0)</f>
        <v>0</v>
      </c>
      <c r="BG408" s="230">
        <f>IF(O408="zákl. přenesená",K408,0)</f>
        <v>0</v>
      </c>
      <c r="BH408" s="230">
        <f>IF(O408="sníž. přenesená",K408,0)</f>
        <v>0</v>
      </c>
      <c r="BI408" s="230">
        <f>IF(O408="nulová",K408,0)</f>
        <v>0</v>
      </c>
      <c r="BJ408" s="14" t="s">
        <v>82</v>
      </c>
      <c r="BK408" s="230">
        <f>ROUND(P408*H408,2)</f>
        <v>0</v>
      </c>
      <c r="BL408" s="14" t="s">
        <v>607</v>
      </c>
      <c r="BM408" s="229" t="s">
        <v>626</v>
      </c>
    </row>
    <row r="409" s="2" customFormat="1">
      <c r="A409" s="35"/>
      <c r="B409" s="36"/>
      <c r="C409" s="37"/>
      <c r="D409" s="231" t="s">
        <v>134</v>
      </c>
      <c r="E409" s="37"/>
      <c r="F409" s="232" t="s">
        <v>625</v>
      </c>
      <c r="G409" s="37"/>
      <c r="H409" s="37"/>
      <c r="I409" s="233"/>
      <c r="J409" s="233"/>
      <c r="K409" s="37"/>
      <c r="L409" s="37"/>
      <c r="M409" s="41"/>
      <c r="N409" s="234"/>
      <c r="O409" s="235"/>
      <c r="P409" s="88"/>
      <c r="Q409" s="88"/>
      <c r="R409" s="88"/>
      <c r="S409" s="88"/>
      <c r="T409" s="88"/>
      <c r="U409" s="88"/>
      <c r="V409" s="88"/>
      <c r="W409" s="88"/>
      <c r="X409" s="89"/>
      <c r="Y409" s="35"/>
      <c r="Z409" s="35"/>
      <c r="AA409" s="35"/>
      <c r="AB409" s="35"/>
      <c r="AC409" s="35"/>
      <c r="AD409" s="35"/>
      <c r="AE409" s="35"/>
      <c r="AT409" s="14" t="s">
        <v>134</v>
      </c>
      <c r="AU409" s="14" t="s">
        <v>82</v>
      </c>
    </row>
    <row r="410" s="2" customFormat="1" ht="16.5" customHeight="1">
      <c r="A410" s="35"/>
      <c r="B410" s="36"/>
      <c r="C410" s="215" t="s">
        <v>627</v>
      </c>
      <c r="D410" s="215" t="s">
        <v>128</v>
      </c>
      <c r="E410" s="216" t="s">
        <v>628</v>
      </c>
      <c r="F410" s="217" t="s">
        <v>629</v>
      </c>
      <c r="G410" s="218" t="s">
        <v>131</v>
      </c>
      <c r="H410" s="219">
        <v>2</v>
      </c>
      <c r="I410" s="220"/>
      <c r="J410" s="221"/>
      <c r="K410" s="222">
        <f>ROUND(P410*H410,2)</f>
        <v>0</v>
      </c>
      <c r="L410" s="217" t="s">
        <v>1</v>
      </c>
      <c r="M410" s="223"/>
      <c r="N410" s="224" t="s">
        <v>1</v>
      </c>
      <c r="O410" s="225" t="s">
        <v>38</v>
      </c>
      <c r="P410" s="226">
        <f>I410+J410</f>
        <v>0</v>
      </c>
      <c r="Q410" s="226">
        <f>ROUND(I410*H410,2)</f>
        <v>0</v>
      </c>
      <c r="R410" s="226">
        <f>ROUND(J410*H410,2)</f>
        <v>0</v>
      </c>
      <c r="S410" s="88"/>
      <c r="T410" s="227">
        <f>S410*H410</f>
        <v>0</v>
      </c>
      <c r="U410" s="227">
        <v>0</v>
      </c>
      <c r="V410" s="227">
        <f>U410*H410</f>
        <v>0</v>
      </c>
      <c r="W410" s="227">
        <v>0</v>
      </c>
      <c r="X410" s="228">
        <f>W410*H410</f>
        <v>0</v>
      </c>
      <c r="Y410" s="35"/>
      <c r="Z410" s="35"/>
      <c r="AA410" s="35"/>
      <c r="AB410" s="35"/>
      <c r="AC410" s="35"/>
      <c r="AD410" s="35"/>
      <c r="AE410" s="35"/>
      <c r="AR410" s="229" t="s">
        <v>607</v>
      </c>
      <c r="AT410" s="229" t="s">
        <v>128</v>
      </c>
      <c r="AU410" s="229" t="s">
        <v>82</v>
      </c>
      <c r="AY410" s="14" t="s">
        <v>125</v>
      </c>
      <c r="BE410" s="230">
        <f>IF(O410="základní",K410,0)</f>
        <v>0</v>
      </c>
      <c r="BF410" s="230">
        <f>IF(O410="snížená",K410,0)</f>
        <v>0</v>
      </c>
      <c r="BG410" s="230">
        <f>IF(O410="zákl. přenesená",K410,0)</f>
        <v>0</v>
      </c>
      <c r="BH410" s="230">
        <f>IF(O410="sníž. přenesená",K410,0)</f>
        <v>0</v>
      </c>
      <c r="BI410" s="230">
        <f>IF(O410="nulová",K410,0)</f>
        <v>0</v>
      </c>
      <c r="BJ410" s="14" t="s">
        <v>82</v>
      </c>
      <c r="BK410" s="230">
        <f>ROUND(P410*H410,2)</f>
        <v>0</v>
      </c>
      <c r="BL410" s="14" t="s">
        <v>607</v>
      </c>
      <c r="BM410" s="229" t="s">
        <v>630</v>
      </c>
    </row>
    <row r="411" s="2" customFormat="1">
      <c r="A411" s="35"/>
      <c r="B411" s="36"/>
      <c r="C411" s="37"/>
      <c r="D411" s="231" t="s">
        <v>134</v>
      </c>
      <c r="E411" s="37"/>
      <c r="F411" s="232" t="s">
        <v>629</v>
      </c>
      <c r="G411" s="37"/>
      <c r="H411" s="37"/>
      <c r="I411" s="233"/>
      <c r="J411" s="233"/>
      <c r="K411" s="37"/>
      <c r="L411" s="37"/>
      <c r="M411" s="41"/>
      <c r="N411" s="234"/>
      <c r="O411" s="235"/>
      <c r="P411" s="88"/>
      <c r="Q411" s="88"/>
      <c r="R411" s="88"/>
      <c r="S411" s="88"/>
      <c r="T411" s="88"/>
      <c r="U411" s="88"/>
      <c r="V411" s="88"/>
      <c r="W411" s="88"/>
      <c r="X411" s="89"/>
      <c r="Y411" s="35"/>
      <c r="Z411" s="35"/>
      <c r="AA411" s="35"/>
      <c r="AB411" s="35"/>
      <c r="AC411" s="35"/>
      <c r="AD411" s="35"/>
      <c r="AE411" s="35"/>
      <c r="AT411" s="14" t="s">
        <v>134</v>
      </c>
      <c r="AU411" s="14" t="s">
        <v>82</v>
      </c>
    </row>
    <row r="412" s="2" customFormat="1" ht="16.5" customHeight="1">
      <c r="A412" s="35"/>
      <c r="B412" s="36"/>
      <c r="C412" s="215" t="s">
        <v>381</v>
      </c>
      <c r="D412" s="215" t="s">
        <v>128</v>
      </c>
      <c r="E412" s="216" t="s">
        <v>631</v>
      </c>
      <c r="F412" s="217" t="s">
        <v>632</v>
      </c>
      <c r="G412" s="218" t="s">
        <v>131</v>
      </c>
      <c r="H412" s="219">
        <v>6</v>
      </c>
      <c r="I412" s="220"/>
      <c r="J412" s="221"/>
      <c r="K412" s="222">
        <f>ROUND(P412*H412,2)</f>
        <v>0</v>
      </c>
      <c r="L412" s="217" t="s">
        <v>1</v>
      </c>
      <c r="M412" s="223"/>
      <c r="N412" s="224" t="s">
        <v>1</v>
      </c>
      <c r="O412" s="225" t="s">
        <v>38</v>
      </c>
      <c r="P412" s="226">
        <f>I412+J412</f>
        <v>0</v>
      </c>
      <c r="Q412" s="226">
        <f>ROUND(I412*H412,2)</f>
        <v>0</v>
      </c>
      <c r="R412" s="226">
        <f>ROUND(J412*H412,2)</f>
        <v>0</v>
      </c>
      <c r="S412" s="88"/>
      <c r="T412" s="227">
        <f>S412*H412</f>
        <v>0</v>
      </c>
      <c r="U412" s="227">
        <v>0</v>
      </c>
      <c r="V412" s="227">
        <f>U412*H412</f>
        <v>0</v>
      </c>
      <c r="W412" s="227">
        <v>0</v>
      </c>
      <c r="X412" s="228">
        <f>W412*H412</f>
        <v>0</v>
      </c>
      <c r="Y412" s="35"/>
      <c r="Z412" s="35"/>
      <c r="AA412" s="35"/>
      <c r="AB412" s="35"/>
      <c r="AC412" s="35"/>
      <c r="AD412" s="35"/>
      <c r="AE412" s="35"/>
      <c r="AR412" s="229" t="s">
        <v>607</v>
      </c>
      <c r="AT412" s="229" t="s">
        <v>128</v>
      </c>
      <c r="AU412" s="229" t="s">
        <v>82</v>
      </c>
      <c r="AY412" s="14" t="s">
        <v>125</v>
      </c>
      <c r="BE412" s="230">
        <f>IF(O412="základní",K412,0)</f>
        <v>0</v>
      </c>
      <c r="BF412" s="230">
        <f>IF(O412="snížená",K412,0)</f>
        <v>0</v>
      </c>
      <c r="BG412" s="230">
        <f>IF(O412="zákl. přenesená",K412,0)</f>
        <v>0</v>
      </c>
      <c r="BH412" s="230">
        <f>IF(O412="sníž. přenesená",K412,0)</f>
        <v>0</v>
      </c>
      <c r="BI412" s="230">
        <f>IF(O412="nulová",K412,0)</f>
        <v>0</v>
      </c>
      <c r="BJ412" s="14" t="s">
        <v>82</v>
      </c>
      <c r="BK412" s="230">
        <f>ROUND(P412*H412,2)</f>
        <v>0</v>
      </c>
      <c r="BL412" s="14" t="s">
        <v>607</v>
      </c>
      <c r="BM412" s="229" t="s">
        <v>633</v>
      </c>
    </row>
    <row r="413" s="2" customFormat="1">
      <c r="A413" s="35"/>
      <c r="B413" s="36"/>
      <c r="C413" s="37"/>
      <c r="D413" s="231" t="s">
        <v>134</v>
      </c>
      <c r="E413" s="37"/>
      <c r="F413" s="232" t="s">
        <v>632</v>
      </c>
      <c r="G413" s="37"/>
      <c r="H413" s="37"/>
      <c r="I413" s="233"/>
      <c r="J413" s="233"/>
      <c r="K413" s="37"/>
      <c r="L413" s="37"/>
      <c r="M413" s="41"/>
      <c r="N413" s="234"/>
      <c r="O413" s="235"/>
      <c r="P413" s="88"/>
      <c r="Q413" s="88"/>
      <c r="R413" s="88"/>
      <c r="S413" s="88"/>
      <c r="T413" s="88"/>
      <c r="U413" s="88"/>
      <c r="V413" s="88"/>
      <c r="W413" s="88"/>
      <c r="X413" s="89"/>
      <c r="Y413" s="35"/>
      <c r="Z413" s="35"/>
      <c r="AA413" s="35"/>
      <c r="AB413" s="35"/>
      <c r="AC413" s="35"/>
      <c r="AD413" s="35"/>
      <c r="AE413" s="35"/>
      <c r="AT413" s="14" t="s">
        <v>134</v>
      </c>
      <c r="AU413" s="14" t="s">
        <v>82</v>
      </c>
    </row>
    <row r="414" s="2" customFormat="1" ht="16.5" customHeight="1">
      <c r="A414" s="35"/>
      <c r="B414" s="36"/>
      <c r="C414" s="215" t="s">
        <v>634</v>
      </c>
      <c r="D414" s="215" t="s">
        <v>128</v>
      </c>
      <c r="E414" s="216" t="s">
        <v>635</v>
      </c>
      <c r="F414" s="217" t="s">
        <v>636</v>
      </c>
      <c r="G414" s="218" t="s">
        <v>246</v>
      </c>
      <c r="H414" s="219">
        <v>574</v>
      </c>
      <c r="I414" s="220"/>
      <c r="J414" s="221"/>
      <c r="K414" s="222">
        <f>ROUND(P414*H414,2)</f>
        <v>0</v>
      </c>
      <c r="L414" s="217" t="s">
        <v>1</v>
      </c>
      <c r="M414" s="223"/>
      <c r="N414" s="224" t="s">
        <v>1</v>
      </c>
      <c r="O414" s="225" t="s">
        <v>38</v>
      </c>
      <c r="P414" s="226">
        <f>I414+J414</f>
        <v>0</v>
      </c>
      <c r="Q414" s="226">
        <f>ROUND(I414*H414,2)</f>
        <v>0</v>
      </c>
      <c r="R414" s="226">
        <f>ROUND(J414*H414,2)</f>
        <v>0</v>
      </c>
      <c r="S414" s="88"/>
      <c r="T414" s="227">
        <f>S414*H414</f>
        <v>0</v>
      </c>
      <c r="U414" s="227">
        <v>0</v>
      </c>
      <c r="V414" s="227">
        <f>U414*H414</f>
        <v>0</v>
      </c>
      <c r="W414" s="227">
        <v>0</v>
      </c>
      <c r="X414" s="228">
        <f>W414*H414</f>
        <v>0</v>
      </c>
      <c r="Y414" s="35"/>
      <c r="Z414" s="35"/>
      <c r="AA414" s="35"/>
      <c r="AB414" s="35"/>
      <c r="AC414" s="35"/>
      <c r="AD414" s="35"/>
      <c r="AE414" s="35"/>
      <c r="AR414" s="229" t="s">
        <v>607</v>
      </c>
      <c r="AT414" s="229" t="s">
        <v>128</v>
      </c>
      <c r="AU414" s="229" t="s">
        <v>82</v>
      </c>
      <c r="AY414" s="14" t="s">
        <v>125</v>
      </c>
      <c r="BE414" s="230">
        <f>IF(O414="základní",K414,0)</f>
        <v>0</v>
      </c>
      <c r="BF414" s="230">
        <f>IF(O414="snížená",K414,0)</f>
        <v>0</v>
      </c>
      <c r="BG414" s="230">
        <f>IF(O414="zákl. přenesená",K414,0)</f>
        <v>0</v>
      </c>
      <c r="BH414" s="230">
        <f>IF(O414="sníž. přenesená",K414,0)</f>
        <v>0</v>
      </c>
      <c r="BI414" s="230">
        <f>IF(O414="nulová",K414,0)</f>
        <v>0</v>
      </c>
      <c r="BJ414" s="14" t="s">
        <v>82</v>
      </c>
      <c r="BK414" s="230">
        <f>ROUND(P414*H414,2)</f>
        <v>0</v>
      </c>
      <c r="BL414" s="14" t="s">
        <v>607</v>
      </c>
      <c r="BM414" s="229" t="s">
        <v>637</v>
      </c>
    </row>
    <row r="415" s="2" customFormat="1">
      <c r="A415" s="35"/>
      <c r="B415" s="36"/>
      <c r="C415" s="37"/>
      <c r="D415" s="231" t="s">
        <v>134</v>
      </c>
      <c r="E415" s="37"/>
      <c r="F415" s="232" t="s">
        <v>636</v>
      </c>
      <c r="G415" s="37"/>
      <c r="H415" s="37"/>
      <c r="I415" s="233"/>
      <c r="J415" s="233"/>
      <c r="K415" s="37"/>
      <c r="L415" s="37"/>
      <c r="M415" s="41"/>
      <c r="N415" s="234"/>
      <c r="O415" s="235"/>
      <c r="P415" s="88"/>
      <c r="Q415" s="88"/>
      <c r="R415" s="88"/>
      <c r="S415" s="88"/>
      <c r="T415" s="88"/>
      <c r="U415" s="88"/>
      <c r="V415" s="88"/>
      <c r="W415" s="88"/>
      <c r="X415" s="89"/>
      <c r="Y415" s="35"/>
      <c r="Z415" s="35"/>
      <c r="AA415" s="35"/>
      <c r="AB415" s="35"/>
      <c r="AC415" s="35"/>
      <c r="AD415" s="35"/>
      <c r="AE415" s="35"/>
      <c r="AT415" s="14" t="s">
        <v>134</v>
      </c>
      <c r="AU415" s="14" t="s">
        <v>82</v>
      </c>
    </row>
    <row r="416" s="2" customFormat="1" ht="16.5" customHeight="1">
      <c r="A416" s="35"/>
      <c r="B416" s="36"/>
      <c r="C416" s="215" t="s">
        <v>385</v>
      </c>
      <c r="D416" s="215" t="s">
        <v>128</v>
      </c>
      <c r="E416" s="216" t="s">
        <v>638</v>
      </c>
      <c r="F416" s="217" t="s">
        <v>639</v>
      </c>
      <c r="G416" s="218" t="s">
        <v>622</v>
      </c>
      <c r="H416" s="219">
        <v>60</v>
      </c>
      <c r="I416" s="220"/>
      <c r="J416" s="221"/>
      <c r="K416" s="222">
        <f>ROUND(P416*H416,2)</f>
        <v>0</v>
      </c>
      <c r="L416" s="217" t="s">
        <v>1</v>
      </c>
      <c r="M416" s="223"/>
      <c r="N416" s="224" t="s">
        <v>1</v>
      </c>
      <c r="O416" s="225" t="s">
        <v>38</v>
      </c>
      <c r="P416" s="226">
        <f>I416+J416</f>
        <v>0</v>
      </c>
      <c r="Q416" s="226">
        <f>ROUND(I416*H416,2)</f>
        <v>0</v>
      </c>
      <c r="R416" s="226">
        <f>ROUND(J416*H416,2)</f>
        <v>0</v>
      </c>
      <c r="S416" s="88"/>
      <c r="T416" s="227">
        <f>S416*H416</f>
        <v>0</v>
      </c>
      <c r="U416" s="227">
        <v>0</v>
      </c>
      <c r="V416" s="227">
        <f>U416*H416</f>
        <v>0</v>
      </c>
      <c r="W416" s="227">
        <v>0</v>
      </c>
      <c r="X416" s="228">
        <f>W416*H416</f>
        <v>0</v>
      </c>
      <c r="Y416" s="35"/>
      <c r="Z416" s="35"/>
      <c r="AA416" s="35"/>
      <c r="AB416" s="35"/>
      <c r="AC416" s="35"/>
      <c r="AD416" s="35"/>
      <c r="AE416" s="35"/>
      <c r="AR416" s="229" t="s">
        <v>607</v>
      </c>
      <c r="AT416" s="229" t="s">
        <v>128</v>
      </c>
      <c r="AU416" s="229" t="s">
        <v>82</v>
      </c>
      <c r="AY416" s="14" t="s">
        <v>125</v>
      </c>
      <c r="BE416" s="230">
        <f>IF(O416="základní",K416,0)</f>
        <v>0</v>
      </c>
      <c r="BF416" s="230">
        <f>IF(O416="snížená",K416,0)</f>
        <v>0</v>
      </c>
      <c r="BG416" s="230">
        <f>IF(O416="zákl. přenesená",K416,0)</f>
        <v>0</v>
      </c>
      <c r="BH416" s="230">
        <f>IF(O416="sníž. přenesená",K416,0)</f>
        <v>0</v>
      </c>
      <c r="BI416" s="230">
        <f>IF(O416="nulová",K416,0)</f>
        <v>0</v>
      </c>
      <c r="BJ416" s="14" t="s">
        <v>82</v>
      </c>
      <c r="BK416" s="230">
        <f>ROUND(P416*H416,2)</f>
        <v>0</v>
      </c>
      <c r="BL416" s="14" t="s">
        <v>607</v>
      </c>
      <c r="BM416" s="229" t="s">
        <v>640</v>
      </c>
    </row>
    <row r="417" s="2" customFormat="1">
      <c r="A417" s="35"/>
      <c r="B417" s="36"/>
      <c r="C417" s="37"/>
      <c r="D417" s="231" t="s">
        <v>134</v>
      </c>
      <c r="E417" s="37"/>
      <c r="F417" s="232" t="s">
        <v>639</v>
      </c>
      <c r="G417" s="37"/>
      <c r="H417" s="37"/>
      <c r="I417" s="233"/>
      <c r="J417" s="233"/>
      <c r="K417" s="37"/>
      <c r="L417" s="37"/>
      <c r="M417" s="41"/>
      <c r="N417" s="234"/>
      <c r="O417" s="235"/>
      <c r="P417" s="88"/>
      <c r="Q417" s="88"/>
      <c r="R417" s="88"/>
      <c r="S417" s="88"/>
      <c r="T417" s="88"/>
      <c r="U417" s="88"/>
      <c r="V417" s="88"/>
      <c r="W417" s="88"/>
      <c r="X417" s="89"/>
      <c r="Y417" s="35"/>
      <c r="Z417" s="35"/>
      <c r="AA417" s="35"/>
      <c r="AB417" s="35"/>
      <c r="AC417" s="35"/>
      <c r="AD417" s="35"/>
      <c r="AE417" s="35"/>
      <c r="AT417" s="14" t="s">
        <v>134</v>
      </c>
      <c r="AU417" s="14" t="s">
        <v>82</v>
      </c>
    </row>
    <row r="418" s="2" customFormat="1" ht="16.5" customHeight="1">
      <c r="A418" s="35"/>
      <c r="B418" s="36"/>
      <c r="C418" s="215" t="s">
        <v>641</v>
      </c>
      <c r="D418" s="215" t="s">
        <v>128</v>
      </c>
      <c r="E418" s="216" t="s">
        <v>642</v>
      </c>
      <c r="F418" s="217" t="s">
        <v>643</v>
      </c>
      <c r="G418" s="218" t="s">
        <v>622</v>
      </c>
      <c r="H418" s="219">
        <v>4</v>
      </c>
      <c r="I418" s="220"/>
      <c r="J418" s="221"/>
      <c r="K418" s="222">
        <f>ROUND(P418*H418,2)</f>
        <v>0</v>
      </c>
      <c r="L418" s="217" t="s">
        <v>1</v>
      </c>
      <c r="M418" s="223"/>
      <c r="N418" s="224" t="s">
        <v>1</v>
      </c>
      <c r="O418" s="225" t="s">
        <v>38</v>
      </c>
      <c r="P418" s="226">
        <f>I418+J418</f>
        <v>0</v>
      </c>
      <c r="Q418" s="226">
        <f>ROUND(I418*H418,2)</f>
        <v>0</v>
      </c>
      <c r="R418" s="226">
        <f>ROUND(J418*H418,2)</f>
        <v>0</v>
      </c>
      <c r="S418" s="88"/>
      <c r="T418" s="227">
        <f>S418*H418</f>
        <v>0</v>
      </c>
      <c r="U418" s="227">
        <v>0</v>
      </c>
      <c r="V418" s="227">
        <f>U418*H418</f>
        <v>0</v>
      </c>
      <c r="W418" s="227">
        <v>0</v>
      </c>
      <c r="X418" s="228">
        <f>W418*H418</f>
        <v>0</v>
      </c>
      <c r="Y418" s="35"/>
      <c r="Z418" s="35"/>
      <c r="AA418" s="35"/>
      <c r="AB418" s="35"/>
      <c r="AC418" s="35"/>
      <c r="AD418" s="35"/>
      <c r="AE418" s="35"/>
      <c r="AR418" s="229" t="s">
        <v>607</v>
      </c>
      <c r="AT418" s="229" t="s">
        <v>128</v>
      </c>
      <c r="AU418" s="229" t="s">
        <v>82</v>
      </c>
      <c r="AY418" s="14" t="s">
        <v>125</v>
      </c>
      <c r="BE418" s="230">
        <f>IF(O418="základní",K418,0)</f>
        <v>0</v>
      </c>
      <c r="BF418" s="230">
        <f>IF(O418="snížená",K418,0)</f>
        <v>0</v>
      </c>
      <c r="BG418" s="230">
        <f>IF(O418="zákl. přenesená",K418,0)</f>
        <v>0</v>
      </c>
      <c r="BH418" s="230">
        <f>IF(O418="sníž. přenesená",K418,0)</f>
        <v>0</v>
      </c>
      <c r="BI418" s="230">
        <f>IF(O418="nulová",K418,0)</f>
        <v>0</v>
      </c>
      <c r="BJ418" s="14" t="s">
        <v>82</v>
      </c>
      <c r="BK418" s="230">
        <f>ROUND(P418*H418,2)</f>
        <v>0</v>
      </c>
      <c r="BL418" s="14" t="s">
        <v>607</v>
      </c>
      <c r="BM418" s="229" t="s">
        <v>644</v>
      </c>
    </row>
    <row r="419" s="2" customFormat="1">
      <c r="A419" s="35"/>
      <c r="B419" s="36"/>
      <c r="C419" s="37"/>
      <c r="D419" s="231" t="s">
        <v>134</v>
      </c>
      <c r="E419" s="37"/>
      <c r="F419" s="232" t="s">
        <v>643</v>
      </c>
      <c r="G419" s="37"/>
      <c r="H419" s="37"/>
      <c r="I419" s="233"/>
      <c r="J419" s="233"/>
      <c r="K419" s="37"/>
      <c r="L419" s="37"/>
      <c r="M419" s="41"/>
      <c r="N419" s="234"/>
      <c r="O419" s="235"/>
      <c r="P419" s="88"/>
      <c r="Q419" s="88"/>
      <c r="R419" s="88"/>
      <c r="S419" s="88"/>
      <c r="T419" s="88"/>
      <c r="U419" s="88"/>
      <c r="V419" s="88"/>
      <c r="W419" s="88"/>
      <c r="X419" s="89"/>
      <c r="Y419" s="35"/>
      <c r="Z419" s="35"/>
      <c r="AA419" s="35"/>
      <c r="AB419" s="35"/>
      <c r="AC419" s="35"/>
      <c r="AD419" s="35"/>
      <c r="AE419" s="35"/>
      <c r="AT419" s="14" t="s">
        <v>134</v>
      </c>
      <c r="AU419" s="14" t="s">
        <v>82</v>
      </c>
    </row>
    <row r="420" s="2" customFormat="1" ht="16.5" customHeight="1">
      <c r="A420" s="35"/>
      <c r="B420" s="36"/>
      <c r="C420" s="215" t="s">
        <v>388</v>
      </c>
      <c r="D420" s="215" t="s">
        <v>128</v>
      </c>
      <c r="E420" s="216" t="s">
        <v>645</v>
      </c>
      <c r="F420" s="217" t="s">
        <v>646</v>
      </c>
      <c r="G420" s="218" t="s">
        <v>622</v>
      </c>
      <c r="H420" s="219">
        <v>65</v>
      </c>
      <c r="I420" s="220"/>
      <c r="J420" s="221"/>
      <c r="K420" s="222">
        <f>ROUND(P420*H420,2)</f>
        <v>0</v>
      </c>
      <c r="L420" s="217" t="s">
        <v>1</v>
      </c>
      <c r="M420" s="223"/>
      <c r="N420" s="224" t="s">
        <v>1</v>
      </c>
      <c r="O420" s="225" t="s">
        <v>38</v>
      </c>
      <c r="P420" s="226">
        <f>I420+J420</f>
        <v>0</v>
      </c>
      <c r="Q420" s="226">
        <f>ROUND(I420*H420,2)</f>
        <v>0</v>
      </c>
      <c r="R420" s="226">
        <f>ROUND(J420*H420,2)</f>
        <v>0</v>
      </c>
      <c r="S420" s="88"/>
      <c r="T420" s="227">
        <f>S420*H420</f>
        <v>0</v>
      </c>
      <c r="U420" s="227">
        <v>0</v>
      </c>
      <c r="V420" s="227">
        <f>U420*H420</f>
        <v>0</v>
      </c>
      <c r="W420" s="227">
        <v>0</v>
      </c>
      <c r="X420" s="228">
        <f>W420*H420</f>
        <v>0</v>
      </c>
      <c r="Y420" s="35"/>
      <c r="Z420" s="35"/>
      <c r="AA420" s="35"/>
      <c r="AB420" s="35"/>
      <c r="AC420" s="35"/>
      <c r="AD420" s="35"/>
      <c r="AE420" s="35"/>
      <c r="AR420" s="229" t="s">
        <v>607</v>
      </c>
      <c r="AT420" s="229" t="s">
        <v>128</v>
      </c>
      <c r="AU420" s="229" t="s">
        <v>82</v>
      </c>
      <c r="AY420" s="14" t="s">
        <v>125</v>
      </c>
      <c r="BE420" s="230">
        <f>IF(O420="základní",K420,0)</f>
        <v>0</v>
      </c>
      <c r="BF420" s="230">
        <f>IF(O420="snížená",K420,0)</f>
        <v>0</v>
      </c>
      <c r="BG420" s="230">
        <f>IF(O420="zákl. přenesená",K420,0)</f>
        <v>0</v>
      </c>
      <c r="BH420" s="230">
        <f>IF(O420="sníž. přenesená",K420,0)</f>
        <v>0</v>
      </c>
      <c r="BI420" s="230">
        <f>IF(O420="nulová",K420,0)</f>
        <v>0</v>
      </c>
      <c r="BJ420" s="14" t="s">
        <v>82</v>
      </c>
      <c r="BK420" s="230">
        <f>ROUND(P420*H420,2)</f>
        <v>0</v>
      </c>
      <c r="BL420" s="14" t="s">
        <v>607</v>
      </c>
      <c r="BM420" s="229" t="s">
        <v>647</v>
      </c>
    </row>
    <row r="421" s="2" customFormat="1">
      <c r="A421" s="35"/>
      <c r="B421" s="36"/>
      <c r="C421" s="37"/>
      <c r="D421" s="231" t="s">
        <v>134</v>
      </c>
      <c r="E421" s="37"/>
      <c r="F421" s="232" t="s">
        <v>646</v>
      </c>
      <c r="G421" s="37"/>
      <c r="H421" s="37"/>
      <c r="I421" s="233"/>
      <c r="J421" s="233"/>
      <c r="K421" s="37"/>
      <c r="L421" s="37"/>
      <c r="M421" s="41"/>
      <c r="N421" s="234"/>
      <c r="O421" s="235"/>
      <c r="P421" s="88"/>
      <c r="Q421" s="88"/>
      <c r="R421" s="88"/>
      <c r="S421" s="88"/>
      <c r="T421" s="88"/>
      <c r="U421" s="88"/>
      <c r="V421" s="88"/>
      <c r="W421" s="88"/>
      <c r="X421" s="89"/>
      <c r="Y421" s="35"/>
      <c r="Z421" s="35"/>
      <c r="AA421" s="35"/>
      <c r="AB421" s="35"/>
      <c r="AC421" s="35"/>
      <c r="AD421" s="35"/>
      <c r="AE421" s="35"/>
      <c r="AT421" s="14" t="s">
        <v>134</v>
      </c>
      <c r="AU421" s="14" t="s">
        <v>82</v>
      </c>
    </row>
    <row r="422" s="2" customFormat="1" ht="16.5" customHeight="1">
      <c r="A422" s="35"/>
      <c r="B422" s="36"/>
      <c r="C422" s="215" t="s">
        <v>648</v>
      </c>
      <c r="D422" s="215" t="s">
        <v>128</v>
      </c>
      <c r="E422" s="216" t="s">
        <v>649</v>
      </c>
      <c r="F422" s="217" t="s">
        <v>650</v>
      </c>
      <c r="G422" s="218" t="s">
        <v>622</v>
      </c>
      <c r="H422" s="219">
        <v>16</v>
      </c>
      <c r="I422" s="220"/>
      <c r="J422" s="221"/>
      <c r="K422" s="222">
        <f>ROUND(P422*H422,2)</f>
        <v>0</v>
      </c>
      <c r="L422" s="217" t="s">
        <v>1</v>
      </c>
      <c r="M422" s="223"/>
      <c r="N422" s="224" t="s">
        <v>1</v>
      </c>
      <c r="O422" s="225" t="s">
        <v>38</v>
      </c>
      <c r="P422" s="226">
        <f>I422+J422</f>
        <v>0</v>
      </c>
      <c r="Q422" s="226">
        <f>ROUND(I422*H422,2)</f>
        <v>0</v>
      </c>
      <c r="R422" s="226">
        <f>ROUND(J422*H422,2)</f>
        <v>0</v>
      </c>
      <c r="S422" s="88"/>
      <c r="T422" s="227">
        <f>S422*H422</f>
        <v>0</v>
      </c>
      <c r="U422" s="227">
        <v>0</v>
      </c>
      <c r="V422" s="227">
        <f>U422*H422</f>
        <v>0</v>
      </c>
      <c r="W422" s="227">
        <v>0</v>
      </c>
      <c r="X422" s="228">
        <f>W422*H422</f>
        <v>0</v>
      </c>
      <c r="Y422" s="35"/>
      <c r="Z422" s="35"/>
      <c r="AA422" s="35"/>
      <c r="AB422" s="35"/>
      <c r="AC422" s="35"/>
      <c r="AD422" s="35"/>
      <c r="AE422" s="35"/>
      <c r="AR422" s="229" t="s">
        <v>607</v>
      </c>
      <c r="AT422" s="229" t="s">
        <v>128</v>
      </c>
      <c r="AU422" s="229" t="s">
        <v>82</v>
      </c>
      <c r="AY422" s="14" t="s">
        <v>125</v>
      </c>
      <c r="BE422" s="230">
        <f>IF(O422="základní",K422,0)</f>
        <v>0</v>
      </c>
      <c r="BF422" s="230">
        <f>IF(O422="snížená",K422,0)</f>
        <v>0</v>
      </c>
      <c r="BG422" s="230">
        <f>IF(O422="zákl. přenesená",K422,0)</f>
        <v>0</v>
      </c>
      <c r="BH422" s="230">
        <f>IF(O422="sníž. přenesená",K422,0)</f>
        <v>0</v>
      </c>
      <c r="BI422" s="230">
        <f>IF(O422="nulová",K422,0)</f>
        <v>0</v>
      </c>
      <c r="BJ422" s="14" t="s">
        <v>82</v>
      </c>
      <c r="BK422" s="230">
        <f>ROUND(P422*H422,2)</f>
        <v>0</v>
      </c>
      <c r="BL422" s="14" t="s">
        <v>607</v>
      </c>
      <c r="BM422" s="229" t="s">
        <v>651</v>
      </c>
    </row>
    <row r="423" s="2" customFormat="1">
      <c r="A423" s="35"/>
      <c r="B423" s="36"/>
      <c r="C423" s="37"/>
      <c r="D423" s="231" t="s">
        <v>134</v>
      </c>
      <c r="E423" s="37"/>
      <c r="F423" s="232" t="s">
        <v>650</v>
      </c>
      <c r="G423" s="37"/>
      <c r="H423" s="37"/>
      <c r="I423" s="233"/>
      <c r="J423" s="233"/>
      <c r="K423" s="37"/>
      <c r="L423" s="37"/>
      <c r="M423" s="41"/>
      <c r="N423" s="234"/>
      <c r="O423" s="235"/>
      <c r="P423" s="88"/>
      <c r="Q423" s="88"/>
      <c r="R423" s="88"/>
      <c r="S423" s="88"/>
      <c r="T423" s="88"/>
      <c r="U423" s="88"/>
      <c r="V423" s="88"/>
      <c r="W423" s="88"/>
      <c r="X423" s="89"/>
      <c r="Y423" s="35"/>
      <c r="Z423" s="35"/>
      <c r="AA423" s="35"/>
      <c r="AB423" s="35"/>
      <c r="AC423" s="35"/>
      <c r="AD423" s="35"/>
      <c r="AE423" s="35"/>
      <c r="AT423" s="14" t="s">
        <v>134</v>
      </c>
      <c r="AU423" s="14" t="s">
        <v>82</v>
      </c>
    </row>
    <row r="424" s="2" customFormat="1" ht="16.5" customHeight="1">
      <c r="A424" s="35"/>
      <c r="B424" s="36"/>
      <c r="C424" s="215" t="s">
        <v>395</v>
      </c>
      <c r="D424" s="215" t="s">
        <v>128</v>
      </c>
      <c r="E424" s="216" t="s">
        <v>652</v>
      </c>
      <c r="F424" s="217" t="s">
        <v>653</v>
      </c>
      <c r="G424" s="218" t="s">
        <v>622</v>
      </c>
      <c r="H424" s="219">
        <v>4</v>
      </c>
      <c r="I424" s="220"/>
      <c r="J424" s="221"/>
      <c r="K424" s="222">
        <f>ROUND(P424*H424,2)</f>
        <v>0</v>
      </c>
      <c r="L424" s="217" t="s">
        <v>1</v>
      </c>
      <c r="M424" s="223"/>
      <c r="N424" s="224" t="s">
        <v>1</v>
      </c>
      <c r="O424" s="225" t="s">
        <v>38</v>
      </c>
      <c r="P424" s="226">
        <f>I424+J424</f>
        <v>0</v>
      </c>
      <c r="Q424" s="226">
        <f>ROUND(I424*H424,2)</f>
        <v>0</v>
      </c>
      <c r="R424" s="226">
        <f>ROUND(J424*H424,2)</f>
        <v>0</v>
      </c>
      <c r="S424" s="88"/>
      <c r="T424" s="227">
        <f>S424*H424</f>
        <v>0</v>
      </c>
      <c r="U424" s="227">
        <v>0</v>
      </c>
      <c r="V424" s="227">
        <f>U424*H424</f>
        <v>0</v>
      </c>
      <c r="W424" s="227">
        <v>0</v>
      </c>
      <c r="X424" s="228">
        <f>W424*H424</f>
        <v>0</v>
      </c>
      <c r="Y424" s="35"/>
      <c r="Z424" s="35"/>
      <c r="AA424" s="35"/>
      <c r="AB424" s="35"/>
      <c r="AC424" s="35"/>
      <c r="AD424" s="35"/>
      <c r="AE424" s="35"/>
      <c r="AR424" s="229" t="s">
        <v>607</v>
      </c>
      <c r="AT424" s="229" t="s">
        <v>128</v>
      </c>
      <c r="AU424" s="229" t="s">
        <v>82</v>
      </c>
      <c r="AY424" s="14" t="s">
        <v>125</v>
      </c>
      <c r="BE424" s="230">
        <f>IF(O424="základní",K424,0)</f>
        <v>0</v>
      </c>
      <c r="BF424" s="230">
        <f>IF(O424="snížená",K424,0)</f>
        <v>0</v>
      </c>
      <c r="BG424" s="230">
        <f>IF(O424="zákl. přenesená",K424,0)</f>
        <v>0</v>
      </c>
      <c r="BH424" s="230">
        <f>IF(O424="sníž. přenesená",K424,0)</f>
        <v>0</v>
      </c>
      <c r="BI424" s="230">
        <f>IF(O424="nulová",K424,0)</f>
        <v>0</v>
      </c>
      <c r="BJ424" s="14" t="s">
        <v>82</v>
      </c>
      <c r="BK424" s="230">
        <f>ROUND(P424*H424,2)</f>
        <v>0</v>
      </c>
      <c r="BL424" s="14" t="s">
        <v>607</v>
      </c>
      <c r="BM424" s="229" t="s">
        <v>654</v>
      </c>
    </row>
    <row r="425" s="2" customFormat="1">
      <c r="A425" s="35"/>
      <c r="B425" s="36"/>
      <c r="C425" s="37"/>
      <c r="D425" s="231" t="s">
        <v>134</v>
      </c>
      <c r="E425" s="37"/>
      <c r="F425" s="232" t="s">
        <v>653</v>
      </c>
      <c r="G425" s="37"/>
      <c r="H425" s="37"/>
      <c r="I425" s="233"/>
      <c r="J425" s="233"/>
      <c r="K425" s="37"/>
      <c r="L425" s="37"/>
      <c r="M425" s="41"/>
      <c r="N425" s="234"/>
      <c r="O425" s="235"/>
      <c r="P425" s="88"/>
      <c r="Q425" s="88"/>
      <c r="R425" s="88"/>
      <c r="S425" s="88"/>
      <c r="T425" s="88"/>
      <c r="U425" s="88"/>
      <c r="V425" s="88"/>
      <c r="W425" s="88"/>
      <c r="X425" s="89"/>
      <c r="Y425" s="35"/>
      <c r="Z425" s="35"/>
      <c r="AA425" s="35"/>
      <c r="AB425" s="35"/>
      <c r="AC425" s="35"/>
      <c r="AD425" s="35"/>
      <c r="AE425" s="35"/>
      <c r="AT425" s="14" t="s">
        <v>134</v>
      </c>
      <c r="AU425" s="14" t="s">
        <v>82</v>
      </c>
    </row>
    <row r="426" s="2" customFormat="1" ht="21.75" customHeight="1">
      <c r="A426" s="35"/>
      <c r="B426" s="36"/>
      <c r="C426" s="215" t="s">
        <v>655</v>
      </c>
      <c r="D426" s="215" t="s">
        <v>128</v>
      </c>
      <c r="E426" s="216" t="s">
        <v>656</v>
      </c>
      <c r="F426" s="217" t="s">
        <v>657</v>
      </c>
      <c r="G426" s="218" t="s">
        <v>622</v>
      </c>
      <c r="H426" s="219">
        <v>20</v>
      </c>
      <c r="I426" s="220"/>
      <c r="J426" s="221"/>
      <c r="K426" s="222">
        <f>ROUND(P426*H426,2)</f>
        <v>0</v>
      </c>
      <c r="L426" s="217" t="s">
        <v>1</v>
      </c>
      <c r="M426" s="223"/>
      <c r="N426" s="224" t="s">
        <v>1</v>
      </c>
      <c r="O426" s="225" t="s">
        <v>38</v>
      </c>
      <c r="P426" s="226">
        <f>I426+J426</f>
        <v>0</v>
      </c>
      <c r="Q426" s="226">
        <f>ROUND(I426*H426,2)</f>
        <v>0</v>
      </c>
      <c r="R426" s="226">
        <f>ROUND(J426*H426,2)</f>
        <v>0</v>
      </c>
      <c r="S426" s="88"/>
      <c r="T426" s="227">
        <f>S426*H426</f>
        <v>0</v>
      </c>
      <c r="U426" s="227">
        <v>0</v>
      </c>
      <c r="V426" s="227">
        <f>U426*H426</f>
        <v>0</v>
      </c>
      <c r="W426" s="227">
        <v>0</v>
      </c>
      <c r="X426" s="228">
        <f>W426*H426</f>
        <v>0</v>
      </c>
      <c r="Y426" s="35"/>
      <c r="Z426" s="35"/>
      <c r="AA426" s="35"/>
      <c r="AB426" s="35"/>
      <c r="AC426" s="35"/>
      <c r="AD426" s="35"/>
      <c r="AE426" s="35"/>
      <c r="AR426" s="229" t="s">
        <v>607</v>
      </c>
      <c r="AT426" s="229" t="s">
        <v>128</v>
      </c>
      <c r="AU426" s="229" t="s">
        <v>82</v>
      </c>
      <c r="AY426" s="14" t="s">
        <v>125</v>
      </c>
      <c r="BE426" s="230">
        <f>IF(O426="základní",K426,0)</f>
        <v>0</v>
      </c>
      <c r="BF426" s="230">
        <f>IF(O426="snížená",K426,0)</f>
        <v>0</v>
      </c>
      <c r="BG426" s="230">
        <f>IF(O426="zákl. přenesená",K426,0)</f>
        <v>0</v>
      </c>
      <c r="BH426" s="230">
        <f>IF(O426="sníž. přenesená",K426,0)</f>
        <v>0</v>
      </c>
      <c r="BI426" s="230">
        <f>IF(O426="nulová",K426,0)</f>
        <v>0</v>
      </c>
      <c r="BJ426" s="14" t="s">
        <v>82</v>
      </c>
      <c r="BK426" s="230">
        <f>ROUND(P426*H426,2)</f>
        <v>0</v>
      </c>
      <c r="BL426" s="14" t="s">
        <v>607</v>
      </c>
      <c r="BM426" s="229" t="s">
        <v>658</v>
      </c>
    </row>
    <row r="427" s="2" customFormat="1">
      <c r="A427" s="35"/>
      <c r="B427" s="36"/>
      <c r="C427" s="37"/>
      <c r="D427" s="231" t="s">
        <v>134</v>
      </c>
      <c r="E427" s="37"/>
      <c r="F427" s="232" t="s">
        <v>657</v>
      </c>
      <c r="G427" s="37"/>
      <c r="H427" s="37"/>
      <c r="I427" s="233"/>
      <c r="J427" s="233"/>
      <c r="K427" s="37"/>
      <c r="L427" s="37"/>
      <c r="M427" s="41"/>
      <c r="N427" s="234"/>
      <c r="O427" s="235"/>
      <c r="P427" s="88"/>
      <c r="Q427" s="88"/>
      <c r="R427" s="88"/>
      <c r="S427" s="88"/>
      <c r="T427" s="88"/>
      <c r="U427" s="88"/>
      <c r="V427" s="88"/>
      <c r="W427" s="88"/>
      <c r="X427" s="89"/>
      <c r="Y427" s="35"/>
      <c r="Z427" s="35"/>
      <c r="AA427" s="35"/>
      <c r="AB427" s="35"/>
      <c r="AC427" s="35"/>
      <c r="AD427" s="35"/>
      <c r="AE427" s="35"/>
      <c r="AT427" s="14" t="s">
        <v>134</v>
      </c>
      <c r="AU427" s="14" t="s">
        <v>82</v>
      </c>
    </row>
    <row r="428" s="2" customFormat="1" ht="16.5" customHeight="1">
      <c r="A428" s="35"/>
      <c r="B428" s="36"/>
      <c r="C428" s="215" t="s">
        <v>398</v>
      </c>
      <c r="D428" s="215" t="s">
        <v>128</v>
      </c>
      <c r="E428" s="216" t="s">
        <v>659</v>
      </c>
      <c r="F428" s="217" t="s">
        <v>660</v>
      </c>
      <c r="G428" s="218" t="s">
        <v>622</v>
      </c>
      <c r="H428" s="219">
        <v>8</v>
      </c>
      <c r="I428" s="220"/>
      <c r="J428" s="221"/>
      <c r="K428" s="222">
        <f>ROUND(P428*H428,2)</f>
        <v>0</v>
      </c>
      <c r="L428" s="217" t="s">
        <v>1</v>
      </c>
      <c r="M428" s="223"/>
      <c r="N428" s="224" t="s">
        <v>1</v>
      </c>
      <c r="O428" s="225" t="s">
        <v>38</v>
      </c>
      <c r="P428" s="226">
        <f>I428+J428</f>
        <v>0</v>
      </c>
      <c r="Q428" s="226">
        <f>ROUND(I428*H428,2)</f>
        <v>0</v>
      </c>
      <c r="R428" s="226">
        <f>ROUND(J428*H428,2)</f>
        <v>0</v>
      </c>
      <c r="S428" s="88"/>
      <c r="T428" s="227">
        <f>S428*H428</f>
        <v>0</v>
      </c>
      <c r="U428" s="227">
        <v>0</v>
      </c>
      <c r="V428" s="227">
        <f>U428*H428</f>
        <v>0</v>
      </c>
      <c r="W428" s="227">
        <v>0</v>
      </c>
      <c r="X428" s="228">
        <f>W428*H428</f>
        <v>0</v>
      </c>
      <c r="Y428" s="35"/>
      <c r="Z428" s="35"/>
      <c r="AA428" s="35"/>
      <c r="AB428" s="35"/>
      <c r="AC428" s="35"/>
      <c r="AD428" s="35"/>
      <c r="AE428" s="35"/>
      <c r="AR428" s="229" t="s">
        <v>607</v>
      </c>
      <c r="AT428" s="229" t="s">
        <v>128</v>
      </c>
      <c r="AU428" s="229" t="s">
        <v>82</v>
      </c>
      <c r="AY428" s="14" t="s">
        <v>125</v>
      </c>
      <c r="BE428" s="230">
        <f>IF(O428="základní",K428,0)</f>
        <v>0</v>
      </c>
      <c r="BF428" s="230">
        <f>IF(O428="snížená",K428,0)</f>
        <v>0</v>
      </c>
      <c r="BG428" s="230">
        <f>IF(O428="zákl. přenesená",K428,0)</f>
        <v>0</v>
      </c>
      <c r="BH428" s="230">
        <f>IF(O428="sníž. přenesená",K428,0)</f>
        <v>0</v>
      </c>
      <c r="BI428" s="230">
        <f>IF(O428="nulová",K428,0)</f>
        <v>0</v>
      </c>
      <c r="BJ428" s="14" t="s">
        <v>82</v>
      </c>
      <c r="BK428" s="230">
        <f>ROUND(P428*H428,2)</f>
        <v>0</v>
      </c>
      <c r="BL428" s="14" t="s">
        <v>607</v>
      </c>
      <c r="BM428" s="229" t="s">
        <v>661</v>
      </c>
    </row>
    <row r="429" s="2" customFormat="1">
      <c r="A429" s="35"/>
      <c r="B429" s="36"/>
      <c r="C429" s="37"/>
      <c r="D429" s="231" t="s">
        <v>134</v>
      </c>
      <c r="E429" s="37"/>
      <c r="F429" s="232" t="s">
        <v>660</v>
      </c>
      <c r="G429" s="37"/>
      <c r="H429" s="37"/>
      <c r="I429" s="233"/>
      <c r="J429" s="233"/>
      <c r="K429" s="37"/>
      <c r="L429" s="37"/>
      <c r="M429" s="41"/>
      <c r="N429" s="234"/>
      <c r="O429" s="235"/>
      <c r="P429" s="88"/>
      <c r="Q429" s="88"/>
      <c r="R429" s="88"/>
      <c r="S429" s="88"/>
      <c r="T429" s="88"/>
      <c r="U429" s="88"/>
      <c r="V429" s="88"/>
      <c r="W429" s="88"/>
      <c r="X429" s="89"/>
      <c r="Y429" s="35"/>
      <c r="Z429" s="35"/>
      <c r="AA429" s="35"/>
      <c r="AB429" s="35"/>
      <c r="AC429" s="35"/>
      <c r="AD429" s="35"/>
      <c r="AE429" s="35"/>
      <c r="AT429" s="14" t="s">
        <v>134</v>
      </c>
      <c r="AU429" s="14" t="s">
        <v>82</v>
      </c>
    </row>
    <row r="430" s="2" customFormat="1" ht="24.15" customHeight="1">
      <c r="A430" s="35"/>
      <c r="B430" s="36"/>
      <c r="C430" s="215" t="s">
        <v>662</v>
      </c>
      <c r="D430" s="215" t="s">
        <v>128</v>
      </c>
      <c r="E430" s="216" t="s">
        <v>663</v>
      </c>
      <c r="F430" s="217" t="s">
        <v>664</v>
      </c>
      <c r="G430" s="218" t="s">
        <v>622</v>
      </c>
      <c r="H430" s="219">
        <v>8</v>
      </c>
      <c r="I430" s="220"/>
      <c r="J430" s="221"/>
      <c r="K430" s="222">
        <f>ROUND(P430*H430,2)</f>
        <v>0</v>
      </c>
      <c r="L430" s="217" t="s">
        <v>1</v>
      </c>
      <c r="M430" s="223"/>
      <c r="N430" s="224" t="s">
        <v>1</v>
      </c>
      <c r="O430" s="225" t="s">
        <v>38</v>
      </c>
      <c r="P430" s="226">
        <f>I430+J430</f>
        <v>0</v>
      </c>
      <c r="Q430" s="226">
        <f>ROUND(I430*H430,2)</f>
        <v>0</v>
      </c>
      <c r="R430" s="226">
        <f>ROUND(J430*H430,2)</f>
        <v>0</v>
      </c>
      <c r="S430" s="88"/>
      <c r="T430" s="227">
        <f>S430*H430</f>
        <v>0</v>
      </c>
      <c r="U430" s="227">
        <v>0</v>
      </c>
      <c r="V430" s="227">
        <f>U430*H430</f>
        <v>0</v>
      </c>
      <c r="W430" s="227">
        <v>0</v>
      </c>
      <c r="X430" s="228">
        <f>W430*H430</f>
        <v>0</v>
      </c>
      <c r="Y430" s="35"/>
      <c r="Z430" s="35"/>
      <c r="AA430" s="35"/>
      <c r="AB430" s="35"/>
      <c r="AC430" s="35"/>
      <c r="AD430" s="35"/>
      <c r="AE430" s="35"/>
      <c r="AR430" s="229" t="s">
        <v>607</v>
      </c>
      <c r="AT430" s="229" t="s">
        <v>128</v>
      </c>
      <c r="AU430" s="229" t="s">
        <v>82</v>
      </c>
      <c r="AY430" s="14" t="s">
        <v>125</v>
      </c>
      <c r="BE430" s="230">
        <f>IF(O430="základní",K430,0)</f>
        <v>0</v>
      </c>
      <c r="BF430" s="230">
        <f>IF(O430="snížená",K430,0)</f>
        <v>0</v>
      </c>
      <c r="BG430" s="230">
        <f>IF(O430="zákl. přenesená",K430,0)</f>
        <v>0</v>
      </c>
      <c r="BH430" s="230">
        <f>IF(O430="sníž. přenesená",K430,0)</f>
        <v>0</v>
      </c>
      <c r="BI430" s="230">
        <f>IF(O430="nulová",K430,0)</f>
        <v>0</v>
      </c>
      <c r="BJ430" s="14" t="s">
        <v>82</v>
      </c>
      <c r="BK430" s="230">
        <f>ROUND(P430*H430,2)</f>
        <v>0</v>
      </c>
      <c r="BL430" s="14" t="s">
        <v>607</v>
      </c>
      <c r="BM430" s="229" t="s">
        <v>665</v>
      </c>
    </row>
    <row r="431" s="2" customFormat="1">
      <c r="A431" s="35"/>
      <c r="B431" s="36"/>
      <c r="C431" s="37"/>
      <c r="D431" s="231" t="s">
        <v>134</v>
      </c>
      <c r="E431" s="37"/>
      <c r="F431" s="232" t="s">
        <v>664</v>
      </c>
      <c r="G431" s="37"/>
      <c r="H431" s="37"/>
      <c r="I431" s="233"/>
      <c r="J431" s="233"/>
      <c r="K431" s="37"/>
      <c r="L431" s="37"/>
      <c r="M431" s="41"/>
      <c r="N431" s="234"/>
      <c r="O431" s="235"/>
      <c r="P431" s="88"/>
      <c r="Q431" s="88"/>
      <c r="R431" s="88"/>
      <c r="S431" s="88"/>
      <c r="T431" s="88"/>
      <c r="U431" s="88"/>
      <c r="V431" s="88"/>
      <c r="W431" s="88"/>
      <c r="X431" s="89"/>
      <c r="Y431" s="35"/>
      <c r="Z431" s="35"/>
      <c r="AA431" s="35"/>
      <c r="AB431" s="35"/>
      <c r="AC431" s="35"/>
      <c r="AD431" s="35"/>
      <c r="AE431" s="35"/>
      <c r="AT431" s="14" t="s">
        <v>134</v>
      </c>
      <c r="AU431" s="14" t="s">
        <v>82</v>
      </c>
    </row>
    <row r="432" s="2" customFormat="1" ht="24.15" customHeight="1">
      <c r="A432" s="35"/>
      <c r="B432" s="36"/>
      <c r="C432" s="215" t="s">
        <v>402</v>
      </c>
      <c r="D432" s="215" t="s">
        <v>128</v>
      </c>
      <c r="E432" s="216" t="s">
        <v>666</v>
      </c>
      <c r="F432" s="217" t="s">
        <v>667</v>
      </c>
      <c r="G432" s="218" t="s">
        <v>622</v>
      </c>
      <c r="H432" s="219">
        <v>14</v>
      </c>
      <c r="I432" s="220"/>
      <c r="J432" s="221"/>
      <c r="K432" s="222">
        <f>ROUND(P432*H432,2)</f>
        <v>0</v>
      </c>
      <c r="L432" s="217" t="s">
        <v>1</v>
      </c>
      <c r="M432" s="223"/>
      <c r="N432" s="224" t="s">
        <v>1</v>
      </c>
      <c r="O432" s="225" t="s">
        <v>38</v>
      </c>
      <c r="P432" s="226">
        <f>I432+J432</f>
        <v>0</v>
      </c>
      <c r="Q432" s="226">
        <f>ROUND(I432*H432,2)</f>
        <v>0</v>
      </c>
      <c r="R432" s="226">
        <f>ROUND(J432*H432,2)</f>
        <v>0</v>
      </c>
      <c r="S432" s="88"/>
      <c r="T432" s="227">
        <f>S432*H432</f>
        <v>0</v>
      </c>
      <c r="U432" s="227">
        <v>0</v>
      </c>
      <c r="V432" s="227">
        <f>U432*H432</f>
        <v>0</v>
      </c>
      <c r="W432" s="227">
        <v>0</v>
      </c>
      <c r="X432" s="228">
        <f>W432*H432</f>
        <v>0</v>
      </c>
      <c r="Y432" s="35"/>
      <c r="Z432" s="35"/>
      <c r="AA432" s="35"/>
      <c r="AB432" s="35"/>
      <c r="AC432" s="35"/>
      <c r="AD432" s="35"/>
      <c r="AE432" s="35"/>
      <c r="AR432" s="229" t="s">
        <v>607</v>
      </c>
      <c r="AT432" s="229" t="s">
        <v>128</v>
      </c>
      <c r="AU432" s="229" t="s">
        <v>82</v>
      </c>
      <c r="AY432" s="14" t="s">
        <v>125</v>
      </c>
      <c r="BE432" s="230">
        <f>IF(O432="základní",K432,0)</f>
        <v>0</v>
      </c>
      <c r="BF432" s="230">
        <f>IF(O432="snížená",K432,0)</f>
        <v>0</v>
      </c>
      <c r="BG432" s="230">
        <f>IF(O432="zákl. přenesená",K432,0)</f>
        <v>0</v>
      </c>
      <c r="BH432" s="230">
        <f>IF(O432="sníž. přenesená",K432,0)</f>
        <v>0</v>
      </c>
      <c r="BI432" s="230">
        <f>IF(O432="nulová",K432,0)</f>
        <v>0</v>
      </c>
      <c r="BJ432" s="14" t="s">
        <v>82</v>
      </c>
      <c r="BK432" s="230">
        <f>ROUND(P432*H432,2)</f>
        <v>0</v>
      </c>
      <c r="BL432" s="14" t="s">
        <v>607</v>
      </c>
      <c r="BM432" s="229" t="s">
        <v>668</v>
      </c>
    </row>
    <row r="433" s="2" customFormat="1">
      <c r="A433" s="35"/>
      <c r="B433" s="36"/>
      <c r="C433" s="37"/>
      <c r="D433" s="231" t="s">
        <v>134</v>
      </c>
      <c r="E433" s="37"/>
      <c r="F433" s="232" t="s">
        <v>667</v>
      </c>
      <c r="G433" s="37"/>
      <c r="H433" s="37"/>
      <c r="I433" s="233"/>
      <c r="J433" s="233"/>
      <c r="K433" s="37"/>
      <c r="L433" s="37"/>
      <c r="M433" s="41"/>
      <c r="N433" s="234"/>
      <c r="O433" s="235"/>
      <c r="P433" s="88"/>
      <c r="Q433" s="88"/>
      <c r="R433" s="88"/>
      <c r="S433" s="88"/>
      <c r="T433" s="88"/>
      <c r="U433" s="88"/>
      <c r="V433" s="88"/>
      <c r="W433" s="88"/>
      <c r="X433" s="89"/>
      <c r="Y433" s="35"/>
      <c r="Z433" s="35"/>
      <c r="AA433" s="35"/>
      <c r="AB433" s="35"/>
      <c r="AC433" s="35"/>
      <c r="AD433" s="35"/>
      <c r="AE433" s="35"/>
      <c r="AT433" s="14" t="s">
        <v>134</v>
      </c>
      <c r="AU433" s="14" t="s">
        <v>82</v>
      </c>
    </row>
    <row r="434" s="2" customFormat="1" ht="16.5" customHeight="1">
      <c r="A434" s="35"/>
      <c r="B434" s="36"/>
      <c r="C434" s="215" t="s">
        <v>669</v>
      </c>
      <c r="D434" s="215" t="s">
        <v>128</v>
      </c>
      <c r="E434" s="216" t="s">
        <v>670</v>
      </c>
      <c r="F434" s="217" t="s">
        <v>671</v>
      </c>
      <c r="G434" s="218" t="s">
        <v>131</v>
      </c>
      <c r="H434" s="219">
        <v>1</v>
      </c>
      <c r="I434" s="220"/>
      <c r="J434" s="221"/>
      <c r="K434" s="222">
        <f>ROUND(P434*H434,2)</f>
        <v>0</v>
      </c>
      <c r="L434" s="217" t="s">
        <v>1</v>
      </c>
      <c r="M434" s="223"/>
      <c r="N434" s="224" t="s">
        <v>1</v>
      </c>
      <c r="O434" s="225" t="s">
        <v>38</v>
      </c>
      <c r="P434" s="226">
        <f>I434+J434</f>
        <v>0</v>
      </c>
      <c r="Q434" s="226">
        <f>ROUND(I434*H434,2)</f>
        <v>0</v>
      </c>
      <c r="R434" s="226">
        <f>ROUND(J434*H434,2)</f>
        <v>0</v>
      </c>
      <c r="S434" s="88"/>
      <c r="T434" s="227">
        <f>S434*H434</f>
        <v>0</v>
      </c>
      <c r="U434" s="227">
        <v>0</v>
      </c>
      <c r="V434" s="227">
        <f>U434*H434</f>
        <v>0</v>
      </c>
      <c r="W434" s="227">
        <v>0</v>
      </c>
      <c r="X434" s="228">
        <f>W434*H434</f>
        <v>0</v>
      </c>
      <c r="Y434" s="35"/>
      <c r="Z434" s="35"/>
      <c r="AA434" s="35"/>
      <c r="AB434" s="35"/>
      <c r="AC434" s="35"/>
      <c r="AD434" s="35"/>
      <c r="AE434" s="35"/>
      <c r="AR434" s="229" t="s">
        <v>607</v>
      </c>
      <c r="AT434" s="229" t="s">
        <v>128</v>
      </c>
      <c r="AU434" s="229" t="s">
        <v>82</v>
      </c>
      <c r="AY434" s="14" t="s">
        <v>125</v>
      </c>
      <c r="BE434" s="230">
        <f>IF(O434="základní",K434,0)</f>
        <v>0</v>
      </c>
      <c r="BF434" s="230">
        <f>IF(O434="snížená",K434,0)</f>
        <v>0</v>
      </c>
      <c r="BG434" s="230">
        <f>IF(O434="zákl. přenesená",K434,0)</f>
        <v>0</v>
      </c>
      <c r="BH434" s="230">
        <f>IF(O434="sníž. přenesená",K434,0)</f>
        <v>0</v>
      </c>
      <c r="BI434" s="230">
        <f>IF(O434="nulová",K434,0)</f>
        <v>0</v>
      </c>
      <c r="BJ434" s="14" t="s">
        <v>82</v>
      </c>
      <c r="BK434" s="230">
        <f>ROUND(P434*H434,2)</f>
        <v>0</v>
      </c>
      <c r="BL434" s="14" t="s">
        <v>607</v>
      </c>
      <c r="BM434" s="229" t="s">
        <v>672</v>
      </c>
    </row>
    <row r="435" s="2" customFormat="1">
      <c r="A435" s="35"/>
      <c r="B435" s="36"/>
      <c r="C435" s="37"/>
      <c r="D435" s="231" t="s">
        <v>134</v>
      </c>
      <c r="E435" s="37"/>
      <c r="F435" s="232" t="s">
        <v>671</v>
      </c>
      <c r="G435" s="37"/>
      <c r="H435" s="37"/>
      <c r="I435" s="233"/>
      <c r="J435" s="233"/>
      <c r="K435" s="37"/>
      <c r="L435" s="37"/>
      <c r="M435" s="41"/>
      <c r="N435" s="234"/>
      <c r="O435" s="235"/>
      <c r="P435" s="88"/>
      <c r="Q435" s="88"/>
      <c r="R435" s="88"/>
      <c r="S435" s="88"/>
      <c r="T435" s="88"/>
      <c r="U435" s="88"/>
      <c r="V435" s="88"/>
      <c r="W435" s="88"/>
      <c r="X435" s="89"/>
      <c r="Y435" s="35"/>
      <c r="Z435" s="35"/>
      <c r="AA435" s="35"/>
      <c r="AB435" s="35"/>
      <c r="AC435" s="35"/>
      <c r="AD435" s="35"/>
      <c r="AE435" s="35"/>
      <c r="AT435" s="14" t="s">
        <v>134</v>
      </c>
      <c r="AU435" s="14" t="s">
        <v>82</v>
      </c>
    </row>
    <row r="436" s="2" customFormat="1" ht="16.5" customHeight="1">
      <c r="A436" s="35"/>
      <c r="B436" s="36"/>
      <c r="C436" s="215" t="s">
        <v>405</v>
      </c>
      <c r="D436" s="215" t="s">
        <v>128</v>
      </c>
      <c r="E436" s="216" t="s">
        <v>673</v>
      </c>
      <c r="F436" s="217" t="s">
        <v>674</v>
      </c>
      <c r="G436" s="218" t="s">
        <v>622</v>
      </c>
      <c r="H436" s="219">
        <v>14</v>
      </c>
      <c r="I436" s="220"/>
      <c r="J436" s="221"/>
      <c r="K436" s="222">
        <f>ROUND(P436*H436,2)</f>
        <v>0</v>
      </c>
      <c r="L436" s="217" t="s">
        <v>1</v>
      </c>
      <c r="M436" s="223"/>
      <c r="N436" s="224" t="s">
        <v>1</v>
      </c>
      <c r="O436" s="225" t="s">
        <v>38</v>
      </c>
      <c r="P436" s="226">
        <f>I436+J436</f>
        <v>0</v>
      </c>
      <c r="Q436" s="226">
        <f>ROUND(I436*H436,2)</f>
        <v>0</v>
      </c>
      <c r="R436" s="226">
        <f>ROUND(J436*H436,2)</f>
        <v>0</v>
      </c>
      <c r="S436" s="88"/>
      <c r="T436" s="227">
        <f>S436*H436</f>
        <v>0</v>
      </c>
      <c r="U436" s="227">
        <v>0</v>
      </c>
      <c r="V436" s="227">
        <f>U436*H436</f>
        <v>0</v>
      </c>
      <c r="W436" s="227">
        <v>0</v>
      </c>
      <c r="X436" s="228">
        <f>W436*H436</f>
        <v>0</v>
      </c>
      <c r="Y436" s="35"/>
      <c r="Z436" s="35"/>
      <c r="AA436" s="35"/>
      <c r="AB436" s="35"/>
      <c r="AC436" s="35"/>
      <c r="AD436" s="35"/>
      <c r="AE436" s="35"/>
      <c r="AR436" s="229" t="s">
        <v>607</v>
      </c>
      <c r="AT436" s="229" t="s">
        <v>128</v>
      </c>
      <c r="AU436" s="229" t="s">
        <v>82</v>
      </c>
      <c r="AY436" s="14" t="s">
        <v>125</v>
      </c>
      <c r="BE436" s="230">
        <f>IF(O436="základní",K436,0)</f>
        <v>0</v>
      </c>
      <c r="BF436" s="230">
        <f>IF(O436="snížená",K436,0)</f>
        <v>0</v>
      </c>
      <c r="BG436" s="230">
        <f>IF(O436="zákl. přenesená",K436,0)</f>
        <v>0</v>
      </c>
      <c r="BH436" s="230">
        <f>IF(O436="sníž. přenesená",K436,0)</f>
        <v>0</v>
      </c>
      <c r="BI436" s="230">
        <f>IF(O436="nulová",K436,0)</f>
        <v>0</v>
      </c>
      <c r="BJ436" s="14" t="s">
        <v>82</v>
      </c>
      <c r="BK436" s="230">
        <f>ROUND(P436*H436,2)</f>
        <v>0</v>
      </c>
      <c r="BL436" s="14" t="s">
        <v>607</v>
      </c>
      <c r="BM436" s="229" t="s">
        <v>675</v>
      </c>
    </row>
    <row r="437" s="2" customFormat="1">
      <c r="A437" s="35"/>
      <c r="B437" s="36"/>
      <c r="C437" s="37"/>
      <c r="D437" s="231" t="s">
        <v>134</v>
      </c>
      <c r="E437" s="37"/>
      <c r="F437" s="232" t="s">
        <v>674</v>
      </c>
      <c r="G437" s="37"/>
      <c r="H437" s="37"/>
      <c r="I437" s="233"/>
      <c r="J437" s="233"/>
      <c r="K437" s="37"/>
      <c r="L437" s="37"/>
      <c r="M437" s="41"/>
      <c r="N437" s="234"/>
      <c r="O437" s="235"/>
      <c r="P437" s="88"/>
      <c r="Q437" s="88"/>
      <c r="R437" s="88"/>
      <c r="S437" s="88"/>
      <c r="T437" s="88"/>
      <c r="U437" s="88"/>
      <c r="V437" s="88"/>
      <c r="W437" s="88"/>
      <c r="X437" s="89"/>
      <c r="Y437" s="35"/>
      <c r="Z437" s="35"/>
      <c r="AA437" s="35"/>
      <c r="AB437" s="35"/>
      <c r="AC437" s="35"/>
      <c r="AD437" s="35"/>
      <c r="AE437" s="35"/>
      <c r="AT437" s="14" t="s">
        <v>134</v>
      </c>
      <c r="AU437" s="14" t="s">
        <v>82</v>
      </c>
    </row>
    <row r="438" s="2" customFormat="1" ht="16.5" customHeight="1">
      <c r="A438" s="35"/>
      <c r="B438" s="36"/>
      <c r="C438" s="215" t="s">
        <v>676</v>
      </c>
      <c r="D438" s="215" t="s">
        <v>128</v>
      </c>
      <c r="E438" s="216" t="s">
        <v>677</v>
      </c>
      <c r="F438" s="217" t="s">
        <v>678</v>
      </c>
      <c r="G438" s="218" t="s">
        <v>622</v>
      </c>
      <c r="H438" s="219">
        <v>40</v>
      </c>
      <c r="I438" s="220"/>
      <c r="J438" s="221"/>
      <c r="K438" s="222">
        <f>ROUND(P438*H438,2)</f>
        <v>0</v>
      </c>
      <c r="L438" s="217" t="s">
        <v>1</v>
      </c>
      <c r="M438" s="223"/>
      <c r="N438" s="224" t="s">
        <v>1</v>
      </c>
      <c r="O438" s="225" t="s">
        <v>38</v>
      </c>
      <c r="P438" s="226">
        <f>I438+J438</f>
        <v>0</v>
      </c>
      <c r="Q438" s="226">
        <f>ROUND(I438*H438,2)</f>
        <v>0</v>
      </c>
      <c r="R438" s="226">
        <f>ROUND(J438*H438,2)</f>
        <v>0</v>
      </c>
      <c r="S438" s="88"/>
      <c r="T438" s="227">
        <f>S438*H438</f>
        <v>0</v>
      </c>
      <c r="U438" s="227">
        <v>0</v>
      </c>
      <c r="V438" s="227">
        <f>U438*H438</f>
        <v>0</v>
      </c>
      <c r="W438" s="227">
        <v>0</v>
      </c>
      <c r="X438" s="228">
        <f>W438*H438</f>
        <v>0</v>
      </c>
      <c r="Y438" s="35"/>
      <c r="Z438" s="35"/>
      <c r="AA438" s="35"/>
      <c r="AB438" s="35"/>
      <c r="AC438" s="35"/>
      <c r="AD438" s="35"/>
      <c r="AE438" s="35"/>
      <c r="AR438" s="229" t="s">
        <v>607</v>
      </c>
      <c r="AT438" s="229" t="s">
        <v>128</v>
      </c>
      <c r="AU438" s="229" t="s">
        <v>82</v>
      </c>
      <c r="AY438" s="14" t="s">
        <v>125</v>
      </c>
      <c r="BE438" s="230">
        <f>IF(O438="základní",K438,0)</f>
        <v>0</v>
      </c>
      <c r="BF438" s="230">
        <f>IF(O438="snížená",K438,0)</f>
        <v>0</v>
      </c>
      <c r="BG438" s="230">
        <f>IF(O438="zákl. přenesená",K438,0)</f>
        <v>0</v>
      </c>
      <c r="BH438" s="230">
        <f>IF(O438="sníž. přenesená",K438,0)</f>
        <v>0</v>
      </c>
      <c r="BI438" s="230">
        <f>IF(O438="nulová",K438,0)</f>
        <v>0</v>
      </c>
      <c r="BJ438" s="14" t="s">
        <v>82</v>
      </c>
      <c r="BK438" s="230">
        <f>ROUND(P438*H438,2)</f>
        <v>0</v>
      </c>
      <c r="BL438" s="14" t="s">
        <v>607</v>
      </c>
      <c r="BM438" s="229" t="s">
        <v>679</v>
      </c>
    </row>
    <row r="439" s="2" customFormat="1">
      <c r="A439" s="35"/>
      <c r="B439" s="36"/>
      <c r="C439" s="37"/>
      <c r="D439" s="231" t="s">
        <v>134</v>
      </c>
      <c r="E439" s="37"/>
      <c r="F439" s="232" t="s">
        <v>678</v>
      </c>
      <c r="G439" s="37"/>
      <c r="H439" s="37"/>
      <c r="I439" s="233"/>
      <c r="J439" s="233"/>
      <c r="K439" s="37"/>
      <c r="L439" s="37"/>
      <c r="M439" s="41"/>
      <c r="N439" s="234"/>
      <c r="O439" s="235"/>
      <c r="P439" s="88"/>
      <c r="Q439" s="88"/>
      <c r="R439" s="88"/>
      <c r="S439" s="88"/>
      <c r="T439" s="88"/>
      <c r="U439" s="88"/>
      <c r="V439" s="88"/>
      <c r="W439" s="88"/>
      <c r="X439" s="89"/>
      <c r="Y439" s="35"/>
      <c r="Z439" s="35"/>
      <c r="AA439" s="35"/>
      <c r="AB439" s="35"/>
      <c r="AC439" s="35"/>
      <c r="AD439" s="35"/>
      <c r="AE439" s="35"/>
      <c r="AT439" s="14" t="s">
        <v>134</v>
      </c>
      <c r="AU439" s="14" t="s">
        <v>82</v>
      </c>
    </row>
    <row r="440" s="2" customFormat="1" ht="16.5" customHeight="1">
      <c r="A440" s="35"/>
      <c r="B440" s="36"/>
      <c r="C440" s="215" t="s">
        <v>409</v>
      </c>
      <c r="D440" s="215" t="s">
        <v>128</v>
      </c>
      <c r="E440" s="216" t="s">
        <v>680</v>
      </c>
      <c r="F440" s="217" t="s">
        <v>681</v>
      </c>
      <c r="G440" s="218" t="s">
        <v>622</v>
      </c>
      <c r="H440" s="219">
        <v>32</v>
      </c>
      <c r="I440" s="220"/>
      <c r="J440" s="221"/>
      <c r="K440" s="222">
        <f>ROUND(P440*H440,2)</f>
        <v>0</v>
      </c>
      <c r="L440" s="217" t="s">
        <v>1</v>
      </c>
      <c r="M440" s="223"/>
      <c r="N440" s="224" t="s">
        <v>1</v>
      </c>
      <c r="O440" s="225" t="s">
        <v>38</v>
      </c>
      <c r="P440" s="226">
        <f>I440+J440</f>
        <v>0</v>
      </c>
      <c r="Q440" s="226">
        <f>ROUND(I440*H440,2)</f>
        <v>0</v>
      </c>
      <c r="R440" s="226">
        <f>ROUND(J440*H440,2)</f>
        <v>0</v>
      </c>
      <c r="S440" s="88"/>
      <c r="T440" s="227">
        <f>S440*H440</f>
        <v>0</v>
      </c>
      <c r="U440" s="227">
        <v>0</v>
      </c>
      <c r="V440" s="227">
        <f>U440*H440</f>
        <v>0</v>
      </c>
      <c r="W440" s="227">
        <v>0</v>
      </c>
      <c r="X440" s="228">
        <f>W440*H440</f>
        <v>0</v>
      </c>
      <c r="Y440" s="35"/>
      <c r="Z440" s="35"/>
      <c r="AA440" s="35"/>
      <c r="AB440" s="35"/>
      <c r="AC440" s="35"/>
      <c r="AD440" s="35"/>
      <c r="AE440" s="35"/>
      <c r="AR440" s="229" t="s">
        <v>607</v>
      </c>
      <c r="AT440" s="229" t="s">
        <v>128</v>
      </c>
      <c r="AU440" s="229" t="s">
        <v>82</v>
      </c>
      <c r="AY440" s="14" t="s">
        <v>125</v>
      </c>
      <c r="BE440" s="230">
        <f>IF(O440="základní",K440,0)</f>
        <v>0</v>
      </c>
      <c r="BF440" s="230">
        <f>IF(O440="snížená",K440,0)</f>
        <v>0</v>
      </c>
      <c r="BG440" s="230">
        <f>IF(O440="zákl. přenesená",K440,0)</f>
        <v>0</v>
      </c>
      <c r="BH440" s="230">
        <f>IF(O440="sníž. přenesená",K440,0)</f>
        <v>0</v>
      </c>
      <c r="BI440" s="230">
        <f>IF(O440="nulová",K440,0)</f>
        <v>0</v>
      </c>
      <c r="BJ440" s="14" t="s">
        <v>82</v>
      </c>
      <c r="BK440" s="230">
        <f>ROUND(P440*H440,2)</f>
        <v>0</v>
      </c>
      <c r="BL440" s="14" t="s">
        <v>607</v>
      </c>
      <c r="BM440" s="229" t="s">
        <v>682</v>
      </c>
    </row>
    <row r="441" s="2" customFormat="1">
      <c r="A441" s="35"/>
      <c r="B441" s="36"/>
      <c r="C441" s="37"/>
      <c r="D441" s="231" t="s">
        <v>134</v>
      </c>
      <c r="E441" s="37"/>
      <c r="F441" s="232" t="s">
        <v>681</v>
      </c>
      <c r="G441" s="37"/>
      <c r="H441" s="37"/>
      <c r="I441" s="233"/>
      <c r="J441" s="233"/>
      <c r="K441" s="37"/>
      <c r="L441" s="37"/>
      <c r="M441" s="41"/>
      <c r="N441" s="234"/>
      <c r="O441" s="235"/>
      <c r="P441" s="88"/>
      <c r="Q441" s="88"/>
      <c r="R441" s="88"/>
      <c r="S441" s="88"/>
      <c r="T441" s="88"/>
      <c r="U441" s="88"/>
      <c r="V441" s="88"/>
      <c r="W441" s="88"/>
      <c r="X441" s="89"/>
      <c r="Y441" s="35"/>
      <c r="Z441" s="35"/>
      <c r="AA441" s="35"/>
      <c r="AB441" s="35"/>
      <c r="AC441" s="35"/>
      <c r="AD441" s="35"/>
      <c r="AE441" s="35"/>
      <c r="AT441" s="14" t="s">
        <v>134</v>
      </c>
      <c r="AU441" s="14" t="s">
        <v>82</v>
      </c>
    </row>
    <row r="442" s="2" customFormat="1" ht="24.15" customHeight="1">
      <c r="A442" s="35"/>
      <c r="B442" s="36"/>
      <c r="C442" s="215" t="s">
        <v>683</v>
      </c>
      <c r="D442" s="215" t="s">
        <v>128</v>
      </c>
      <c r="E442" s="216" t="s">
        <v>684</v>
      </c>
      <c r="F442" s="217" t="s">
        <v>685</v>
      </c>
      <c r="G442" s="218" t="s">
        <v>131</v>
      </c>
      <c r="H442" s="219">
        <v>1</v>
      </c>
      <c r="I442" s="220"/>
      <c r="J442" s="221"/>
      <c r="K442" s="222">
        <f>ROUND(P442*H442,2)</f>
        <v>0</v>
      </c>
      <c r="L442" s="217" t="s">
        <v>1</v>
      </c>
      <c r="M442" s="223"/>
      <c r="N442" s="224" t="s">
        <v>1</v>
      </c>
      <c r="O442" s="225" t="s">
        <v>38</v>
      </c>
      <c r="P442" s="226">
        <f>I442+J442</f>
        <v>0</v>
      </c>
      <c r="Q442" s="226">
        <f>ROUND(I442*H442,2)</f>
        <v>0</v>
      </c>
      <c r="R442" s="226">
        <f>ROUND(J442*H442,2)</f>
        <v>0</v>
      </c>
      <c r="S442" s="88"/>
      <c r="T442" s="227">
        <f>S442*H442</f>
        <v>0</v>
      </c>
      <c r="U442" s="227">
        <v>0</v>
      </c>
      <c r="V442" s="227">
        <f>U442*H442</f>
        <v>0</v>
      </c>
      <c r="W442" s="227">
        <v>0</v>
      </c>
      <c r="X442" s="228">
        <f>W442*H442</f>
        <v>0</v>
      </c>
      <c r="Y442" s="35"/>
      <c r="Z442" s="35"/>
      <c r="AA442" s="35"/>
      <c r="AB442" s="35"/>
      <c r="AC442" s="35"/>
      <c r="AD442" s="35"/>
      <c r="AE442" s="35"/>
      <c r="AR442" s="229" t="s">
        <v>607</v>
      </c>
      <c r="AT442" s="229" t="s">
        <v>128</v>
      </c>
      <c r="AU442" s="229" t="s">
        <v>82</v>
      </c>
      <c r="AY442" s="14" t="s">
        <v>125</v>
      </c>
      <c r="BE442" s="230">
        <f>IF(O442="základní",K442,0)</f>
        <v>0</v>
      </c>
      <c r="BF442" s="230">
        <f>IF(O442="snížená",K442,0)</f>
        <v>0</v>
      </c>
      <c r="BG442" s="230">
        <f>IF(O442="zákl. přenesená",K442,0)</f>
        <v>0</v>
      </c>
      <c r="BH442" s="230">
        <f>IF(O442="sníž. přenesená",K442,0)</f>
        <v>0</v>
      </c>
      <c r="BI442" s="230">
        <f>IF(O442="nulová",K442,0)</f>
        <v>0</v>
      </c>
      <c r="BJ442" s="14" t="s">
        <v>82</v>
      </c>
      <c r="BK442" s="230">
        <f>ROUND(P442*H442,2)</f>
        <v>0</v>
      </c>
      <c r="BL442" s="14" t="s">
        <v>607</v>
      </c>
      <c r="BM442" s="229" t="s">
        <v>686</v>
      </c>
    </row>
    <row r="443" s="2" customFormat="1">
      <c r="A443" s="35"/>
      <c r="B443" s="36"/>
      <c r="C443" s="37"/>
      <c r="D443" s="231" t="s">
        <v>134</v>
      </c>
      <c r="E443" s="37"/>
      <c r="F443" s="232" t="s">
        <v>685</v>
      </c>
      <c r="G443" s="37"/>
      <c r="H443" s="37"/>
      <c r="I443" s="233"/>
      <c r="J443" s="233"/>
      <c r="K443" s="37"/>
      <c r="L443" s="37"/>
      <c r="M443" s="41"/>
      <c r="N443" s="234"/>
      <c r="O443" s="235"/>
      <c r="P443" s="88"/>
      <c r="Q443" s="88"/>
      <c r="R443" s="88"/>
      <c r="S443" s="88"/>
      <c r="T443" s="88"/>
      <c r="U443" s="88"/>
      <c r="V443" s="88"/>
      <c r="W443" s="88"/>
      <c r="X443" s="89"/>
      <c r="Y443" s="35"/>
      <c r="Z443" s="35"/>
      <c r="AA443" s="35"/>
      <c r="AB443" s="35"/>
      <c r="AC443" s="35"/>
      <c r="AD443" s="35"/>
      <c r="AE443" s="35"/>
      <c r="AT443" s="14" t="s">
        <v>134</v>
      </c>
      <c r="AU443" s="14" t="s">
        <v>82</v>
      </c>
    </row>
    <row r="444" s="2" customFormat="1" ht="24.15" customHeight="1">
      <c r="A444" s="35"/>
      <c r="B444" s="36"/>
      <c r="C444" s="215" t="s">
        <v>412</v>
      </c>
      <c r="D444" s="215" t="s">
        <v>128</v>
      </c>
      <c r="E444" s="216" t="s">
        <v>687</v>
      </c>
      <c r="F444" s="217" t="s">
        <v>688</v>
      </c>
      <c r="G444" s="218" t="s">
        <v>131</v>
      </c>
      <c r="H444" s="219">
        <v>1</v>
      </c>
      <c r="I444" s="220"/>
      <c r="J444" s="221"/>
      <c r="K444" s="222">
        <f>ROUND(P444*H444,2)</f>
        <v>0</v>
      </c>
      <c r="L444" s="217" t="s">
        <v>1</v>
      </c>
      <c r="M444" s="223"/>
      <c r="N444" s="224" t="s">
        <v>1</v>
      </c>
      <c r="O444" s="225" t="s">
        <v>38</v>
      </c>
      <c r="P444" s="226">
        <f>I444+J444</f>
        <v>0</v>
      </c>
      <c r="Q444" s="226">
        <f>ROUND(I444*H444,2)</f>
        <v>0</v>
      </c>
      <c r="R444" s="226">
        <f>ROUND(J444*H444,2)</f>
        <v>0</v>
      </c>
      <c r="S444" s="88"/>
      <c r="T444" s="227">
        <f>S444*H444</f>
        <v>0</v>
      </c>
      <c r="U444" s="227">
        <v>0</v>
      </c>
      <c r="V444" s="227">
        <f>U444*H444</f>
        <v>0</v>
      </c>
      <c r="W444" s="227">
        <v>0</v>
      </c>
      <c r="X444" s="228">
        <f>W444*H444</f>
        <v>0</v>
      </c>
      <c r="Y444" s="35"/>
      <c r="Z444" s="35"/>
      <c r="AA444" s="35"/>
      <c r="AB444" s="35"/>
      <c r="AC444" s="35"/>
      <c r="AD444" s="35"/>
      <c r="AE444" s="35"/>
      <c r="AR444" s="229" t="s">
        <v>607</v>
      </c>
      <c r="AT444" s="229" t="s">
        <v>128</v>
      </c>
      <c r="AU444" s="229" t="s">
        <v>82</v>
      </c>
      <c r="AY444" s="14" t="s">
        <v>125</v>
      </c>
      <c r="BE444" s="230">
        <f>IF(O444="základní",K444,0)</f>
        <v>0</v>
      </c>
      <c r="BF444" s="230">
        <f>IF(O444="snížená",K444,0)</f>
        <v>0</v>
      </c>
      <c r="BG444" s="230">
        <f>IF(O444="zákl. přenesená",K444,0)</f>
        <v>0</v>
      </c>
      <c r="BH444" s="230">
        <f>IF(O444="sníž. přenesená",K444,0)</f>
        <v>0</v>
      </c>
      <c r="BI444" s="230">
        <f>IF(O444="nulová",K444,0)</f>
        <v>0</v>
      </c>
      <c r="BJ444" s="14" t="s">
        <v>82</v>
      </c>
      <c r="BK444" s="230">
        <f>ROUND(P444*H444,2)</f>
        <v>0</v>
      </c>
      <c r="BL444" s="14" t="s">
        <v>607</v>
      </c>
      <c r="BM444" s="229" t="s">
        <v>689</v>
      </c>
    </row>
    <row r="445" s="2" customFormat="1">
      <c r="A445" s="35"/>
      <c r="B445" s="36"/>
      <c r="C445" s="37"/>
      <c r="D445" s="231" t="s">
        <v>134</v>
      </c>
      <c r="E445" s="37"/>
      <c r="F445" s="232" t="s">
        <v>688</v>
      </c>
      <c r="G445" s="37"/>
      <c r="H445" s="37"/>
      <c r="I445" s="233"/>
      <c r="J445" s="233"/>
      <c r="K445" s="37"/>
      <c r="L445" s="37"/>
      <c r="M445" s="41"/>
      <c r="N445" s="234"/>
      <c r="O445" s="235"/>
      <c r="P445" s="88"/>
      <c r="Q445" s="88"/>
      <c r="R445" s="88"/>
      <c r="S445" s="88"/>
      <c r="T445" s="88"/>
      <c r="U445" s="88"/>
      <c r="V445" s="88"/>
      <c r="W445" s="88"/>
      <c r="X445" s="89"/>
      <c r="Y445" s="35"/>
      <c r="Z445" s="35"/>
      <c r="AA445" s="35"/>
      <c r="AB445" s="35"/>
      <c r="AC445" s="35"/>
      <c r="AD445" s="35"/>
      <c r="AE445" s="35"/>
      <c r="AT445" s="14" t="s">
        <v>134</v>
      </c>
      <c r="AU445" s="14" t="s">
        <v>82</v>
      </c>
    </row>
    <row r="446" s="2" customFormat="1" ht="37.8" customHeight="1">
      <c r="A446" s="35"/>
      <c r="B446" s="36"/>
      <c r="C446" s="215" t="s">
        <v>690</v>
      </c>
      <c r="D446" s="215" t="s">
        <v>128</v>
      </c>
      <c r="E446" s="216" t="s">
        <v>691</v>
      </c>
      <c r="F446" s="217" t="s">
        <v>692</v>
      </c>
      <c r="G446" s="218" t="s">
        <v>131</v>
      </c>
      <c r="H446" s="219">
        <v>1</v>
      </c>
      <c r="I446" s="220"/>
      <c r="J446" s="221"/>
      <c r="K446" s="222">
        <f>ROUND(P446*H446,2)</f>
        <v>0</v>
      </c>
      <c r="L446" s="217" t="s">
        <v>1</v>
      </c>
      <c r="M446" s="223"/>
      <c r="N446" s="224" t="s">
        <v>1</v>
      </c>
      <c r="O446" s="225" t="s">
        <v>38</v>
      </c>
      <c r="P446" s="226">
        <f>I446+J446</f>
        <v>0</v>
      </c>
      <c r="Q446" s="226">
        <f>ROUND(I446*H446,2)</f>
        <v>0</v>
      </c>
      <c r="R446" s="226">
        <f>ROUND(J446*H446,2)</f>
        <v>0</v>
      </c>
      <c r="S446" s="88"/>
      <c r="T446" s="227">
        <f>S446*H446</f>
        <v>0</v>
      </c>
      <c r="U446" s="227">
        <v>0</v>
      </c>
      <c r="V446" s="227">
        <f>U446*H446</f>
        <v>0</v>
      </c>
      <c r="W446" s="227">
        <v>0</v>
      </c>
      <c r="X446" s="228">
        <f>W446*H446</f>
        <v>0</v>
      </c>
      <c r="Y446" s="35"/>
      <c r="Z446" s="35"/>
      <c r="AA446" s="35"/>
      <c r="AB446" s="35"/>
      <c r="AC446" s="35"/>
      <c r="AD446" s="35"/>
      <c r="AE446" s="35"/>
      <c r="AR446" s="229" t="s">
        <v>607</v>
      </c>
      <c r="AT446" s="229" t="s">
        <v>128</v>
      </c>
      <c r="AU446" s="229" t="s">
        <v>82</v>
      </c>
      <c r="AY446" s="14" t="s">
        <v>125</v>
      </c>
      <c r="BE446" s="230">
        <f>IF(O446="základní",K446,0)</f>
        <v>0</v>
      </c>
      <c r="BF446" s="230">
        <f>IF(O446="snížená",K446,0)</f>
        <v>0</v>
      </c>
      <c r="BG446" s="230">
        <f>IF(O446="zákl. přenesená",K446,0)</f>
        <v>0</v>
      </c>
      <c r="BH446" s="230">
        <f>IF(O446="sníž. přenesená",K446,0)</f>
        <v>0</v>
      </c>
      <c r="BI446" s="230">
        <f>IF(O446="nulová",K446,0)</f>
        <v>0</v>
      </c>
      <c r="BJ446" s="14" t="s">
        <v>82</v>
      </c>
      <c r="BK446" s="230">
        <f>ROUND(P446*H446,2)</f>
        <v>0</v>
      </c>
      <c r="BL446" s="14" t="s">
        <v>607</v>
      </c>
      <c r="BM446" s="229" t="s">
        <v>693</v>
      </c>
    </row>
    <row r="447" s="2" customFormat="1">
      <c r="A447" s="35"/>
      <c r="B447" s="36"/>
      <c r="C447" s="37"/>
      <c r="D447" s="231" t="s">
        <v>134</v>
      </c>
      <c r="E447" s="37"/>
      <c r="F447" s="232" t="s">
        <v>692</v>
      </c>
      <c r="G447" s="37"/>
      <c r="H447" s="37"/>
      <c r="I447" s="233"/>
      <c r="J447" s="233"/>
      <c r="K447" s="37"/>
      <c r="L447" s="37"/>
      <c r="M447" s="41"/>
      <c r="N447" s="234"/>
      <c r="O447" s="235"/>
      <c r="P447" s="88"/>
      <c r="Q447" s="88"/>
      <c r="R447" s="88"/>
      <c r="S447" s="88"/>
      <c r="T447" s="88"/>
      <c r="U447" s="88"/>
      <c r="V447" s="88"/>
      <c r="W447" s="88"/>
      <c r="X447" s="89"/>
      <c r="Y447" s="35"/>
      <c r="Z447" s="35"/>
      <c r="AA447" s="35"/>
      <c r="AB447" s="35"/>
      <c r="AC447" s="35"/>
      <c r="AD447" s="35"/>
      <c r="AE447" s="35"/>
      <c r="AT447" s="14" t="s">
        <v>134</v>
      </c>
      <c r="AU447" s="14" t="s">
        <v>82</v>
      </c>
    </row>
    <row r="448" s="2" customFormat="1" ht="49.92" customHeight="1">
      <c r="A448" s="35"/>
      <c r="B448" s="36"/>
      <c r="C448" s="37"/>
      <c r="D448" s="37"/>
      <c r="E448" s="202" t="s">
        <v>694</v>
      </c>
      <c r="F448" s="202" t="s">
        <v>695</v>
      </c>
      <c r="G448" s="37"/>
      <c r="H448" s="37"/>
      <c r="I448" s="37"/>
      <c r="J448" s="37"/>
      <c r="K448" s="186">
        <f>BK448</f>
        <v>0</v>
      </c>
      <c r="L448" s="37"/>
      <c r="M448" s="41"/>
      <c r="N448" s="234"/>
      <c r="O448" s="235"/>
      <c r="P448" s="88"/>
      <c r="Q448" s="207">
        <f>SUM(Q449:Q458)</f>
        <v>0</v>
      </c>
      <c r="R448" s="207">
        <f>SUM(R449:R458)</f>
        <v>0</v>
      </c>
      <c r="S448" s="88"/>
      <c r="T448" s="88"/>
      <c r="U448" s="88"/>
      <c r="V448" s="88"/>
      <c r="W448" s="88"/>
      <c r="X448" s="89"/>
      <c r="Y448" s="35"/>
      <c r="Z448" s="35"/>
      <c r="AA448" s="35"/>
      <c r="AB448" s="35"/>
      <c r="AC448" s="35"/>
      <c r="AD448" s="35"/>
      <c r="AE448" s="35"/>
      <c r="AT448" s="14" t="s">
        <v>74</v>
      </c>
      <c r="AU448" s="14" t="s">
        <v>75</v>
      </c>
      <c r="AY448" s="14" t="s">
        <v>696</v>
      </c>
      <c r="BK448" s="230">
        <f>SUM(BK449:BK458)</f>
        <v>0</v>
      </c>
    </row>
    <row r="449" s="2" customFormat="1" ht="16.32" customHeight="1">
      <c r="A449" s="35"/>
      <c r="B449" s="36"/>
      <c r="C449" s="244" t="s">
        <v>1</v>
      </c>
      <c r="D449" s="244" t="s">
        <v>392</v>
      </c>
      <c r="E449" s="245" t="s">
        <v>1</v>
      </c>
      <c r="F449" s="246" t="s">
        <v>1</v>
      </c>
      <c r="G449" s="247" t="s">
        <v>1</v>
      </c>
      <c r="H449" s="248"/>
      <c r="I449" s="248"/>
      <c r="J449" s="248"/>
      <c r="K449" s="249">
        <f>BK449</f>
        <v>0</v>
      </c>
      <c r="L449" s="250"/>
      <c r="M449" s="41"/>
      <c r="N449" s="251" t="s">
        <v>1</v>
      </c>
      <c r="O449" s="252" t="s">
        <v>38</v>
      </c>
      <c r="P449" s="253">
        <f>I449+J449</f>
        <v>0</v>
      </c>
      <c r="Q449" s="254">
        <f>I449*H449</f>
        <v>0</v>
      </c>
      <c r="R449" s="254">
        <f>J449*H449</f>
        <v>0</v>
      </c>
      <c r="S449" s="88"/>
      <c r="T449" s="88"/>
      <c r="U449" s="88"/>
      <c r="V449" s="88"/>
      <c r="W449" s="88"/>
      <c r="X449" s="89"/>
      <c r="Y449" s="35"/>
      <c r="Z449" s="35"/>
      <c r="AA449" s="35"/>
      <c r="AB449" s="35"/>
      <c r="AC449" s="35"/>
      <c r="AD449" s="35"/>
      <c r="AE449" s="35"/>
      <c r="AT449" s="14" t="s">
        <v>696</v>
      </c>
      <c r="AU449" s="14" t="s">
        <v>82</v>
      </c>
      <c r="AY449" s="14" t="s">
        <v>696</v>
      </c>
      <c r="BE449" s="230">
        <f>IF(O449="základní",K449,0)</f>
        <v>0</v>
      </c>
      <c r="BF449" s="230">
        <f>IF(O449="snížená",K449,0)</f>
        <v>0</v>
      </c>
      <c r="BG449" s="230">
        <f>IF(O449="zákl. přenesená",K449,0)</f>
        <v>0</v>
      </c>
      <c r="BH449" s="230">
        <f>IF(O449="sníž. přenesená",K449,0)</f>
        <v>0</v>
      </c>
      <c r="BI449" s="230">
        <f>IF(O449="nulová",K449,0)</f>
        <v>0</v>
      </c>
      <c r="BJ449" s="14" t="s">
        <v>82</v>
      </c>
      <c r="BK449" s="230">
        <f>P449*H449</f>
        <v>0</v>
      </c>
    </row>
    <row r="450" s="2" customFormat="1" ht="16.32" customHeight="1">
      <c r="A450" s="35"/>
      <c r="B450" s="36"/>
      <c r="C450" s="244" t="s">
        <v>1</v>
      </c>
      <c r="D450" s="244" t="s">
        <v>392</v>
      </c>
      <c r="E450" s="245" t="s">
        <v>1</v>
      </c>
      <c r="F450" s="246" t="s">
        <v>1</v>
      </c>
      <c r="G450" s="247" t="s">
        <v>1</v>
      </c>
      <c r="H450" s="248"/>
      <c r="I450" s="248"/>
      <c r="J450" s="248"/>
      <c r="K450" s="249">
        <f>BK450</f>
        <v>0</v>
      </c>
      <c r="L450" s="250"/>
      <c r="M450" s="41"/>
      <c r="N450" s="251" t="s">
        <v>1</v>
      </c>
      <c r="O450" s="252" t="s">
        <v>38</v>
      </c>
      <c r="P450" s="253">
        <f>I450+J450</f>
        <v>0</v>
      </c>
      <c r="Q450" s="254">
        <f>I450*H450</f>
        <v>0</v>
      </c>
      <c r="R450" s="254">
        <f>J450*H450</f>
        <v>0</v>
      </c>
      <c r="S450" s="88"/>
      <c r="T450" s="88"/>
      <c r="U450" s="88"/>
      <c r="V450" s="88"/>
      <c r="W450" s="88"/>
      <c r="X450" s="89"/>
      <c r="Y450" s="35"/>
      <c r="Z450" s="35"/>
      <c r="AA450" s="35"/>
      <c r="AB450" s="35"/>
      <c r="AC450" s="35"/>
      <c r="AD450" s="35"/>
      <c r="AE450" s="35"/>
      <c r="AT450" s="14" t="s">
        <v>696</v>
      </c>
      <c r="AU450" s="14" t="s">
        <v>82</v>
      </c>
      <c r="AY450" s="14" t="s">
        <v>696</v>
      </c>
      <c r="BE450" s="230">
        <f>IF(O450="základní",K450,0)</f>
        <v>0</v>
      </c>
      <c r="BF450" s="230">
        <f>IF(O450="snížená",K450,0)</f>
        <v>0</v>
      </c>
      <c r="BG450" s="230">
        <f>IF(O450="zákl. přenesená",K450,0)</f>
        <v>0</v>
      </c>
      <c r="BH450" s="230">
        <f>IF(O450="sníž. přenesená",K450,0)</f>
        <v>0</v>
      </c>
      <c r="BI450" s="230">
        <f>IF(O450="nulová",K450,0)</f>
        <v>0</v>
      </c>
      <c r="BJ450" s="14" t="s">
        <v>82</v>
      </c>
      <c r="BK450" s="230">
        <f>P450*H450</f>
        <v>0</v>
      </c>
    </row>
    <row r="451" s="2" customFormat="1" ht="16.32" customHeight="1">
      <c r="A451" s="35"/>
      <c r="B451" s="36"/>
      <c r="C451" s="244" t="s">
        <v>1</v>
      </c>
      <c r="D451" s="244" t="s">
        <v>392</v>
      </c>
      <c r="E451" s="245" t="s">
        <v>1</v>
      </c>
      <c r="F451" s="246" t="s">
        <v>1</v>
      </c>
      <c r="G451" s="247" t="s">
        <v>1</v>
      </c>
      <c r="H451" s="248"/>
      <c r="I451" s="248"/>
      <c r="J451" s="248"/>
      <c r="K451" s="249">
        <f>BK451</f>
        <v>0</v>
      </c>
      <c r="L451" s="250"/>
      <c r="M451" s="41"/>
      <c r="N451" s="251" t="s">
        <v>1</v>
      </c>
      <c r="O451" s="252" t="s">
        <v>38</v>
      </c>
      <c r="P451" s="253">
        <f>I451+J451</f>
        <v>0</v>
      </c>
      <c r="Q451" s="254">
        <f>I451*H451</f>
        <v>0</v>
      </c>
      <c r="R451" s="254">
        <f>J451*H451</f>
        <v>0</v>
      </c>
      <c r="S451" s="88"/>
      <c r="T451" s="88"/>
      <c r="U451" s="88"/>
      <c r="V451" s="88"/>
      <c r="W451" s="88"/>
      <c r="X451" s="89"/>
      <c r="Y451" s="35"/>
      <c r="Z451" s="35"/>
      <c r="AA451" s="35"/>
      <c r="AB451" s="35"/>
      <c r="AC451" s="35"/>
      <c r="AD451" s="35"/>
      <c r="AE451" s="35"/>
      <c r="AT451" s="14" t="s">
        <v>696</v>
      </c>
      <c r="AU451" s="14" t="s">
        <v>82</v>
      </c>
      <c r="AY451" s="14" t="s">
        <v>696</v>
      </c>
      <c r="BE451" s="230">
        <f>IF(O451="základní",K451,0)</f>
        <v>0</v>
      </c>
      <c r="BF451" s="230">
        <f>IF(O451="snížená",K451,0)</f>
        <v>0</v>
      </c>
      <c r="BG451" s="230">
        <f>IF(O451="zákl. přenesená",K451,0)</f>
        <v>0</v>
      </c>
      <c r="BH451" s="230">
        <f>IF(O451="sníž. přenesená",K451,0)</f>
        <v>0</v>
      </c>
      <c r="BI451" s="230">
        <f>IF(O451="nulová",K451,0)</f>
        <v>0</v>
      </c>
      <c r="BJ451" s="14" t="s">
        <v>82</v>
      </c>
      <c r="BK451" s="230">
        <f>P451*H451</f>
        <v>0</v>
      </c>
    </row>
    <row r="452" s="2" customFormat="1" ht="16.32" customHeight="1">
      <c r="A452" s="35"/>
      <c r="B452" s="36"/>
      <c r="C452" s="244" t="s">
        <v>1</v>
      </c>
      <c r="D452" s="244" t="s">
        <v>392</v>
      </c>
      <c r="E452" s="245" t="s">
        <v>1</v>
      </c>
      <c r="F452" s="246" t="s">
        <v>1</v>
      </c>
      <c r="G452" s="247" t="s">
        <v>1</v>
      </c>
      <c r="H452" s="248"/>
      <c r="I452" s="248"/>
      <c r="J452" s="248"/>
      <c r="K452" s="249">
        <f>BK452</f>
        <v>0</v>
      </c>
      <c r="L452" s="250"/>
      <c r="M452" s="41"/>
      <c r="N452" s="251" t="s">
        <v>1</v>
      </c>
      <c r="O452" s="252" t="s">
        <v>38</v>
      </c>
      <c r="P452" s="253">
        <f>I452+J452</f>
        <v>0</v>
      </c>
      <c r="Q452" s="254">
        <f>I452*H452</f>
        <v>0</v>
      </c>
      <c r="R452" s="254">
        <f>J452*H452</f>
        <v>0</v>
      </c>
      <c r="S452" s="88"/>
      <c r="T452" s="88"/>
      <c r="U452" s="88"/>
      <c r="V452" s="88"/>
      <c r="W452" s="88"/>
      <c r="X452" s="89"/>
      <c r="Y452" s="35"/>
      <c r="Z452" s="35"/>
      <c r="AA452" s="35"/>
      <c r="AB452" s="35"/>
      <c r="AC452" s="35"/>
      <c r="AD452" s="35"/>
      <c r="AE452" s="35"/>
      <c r="AT452" s="14" t="s">
        <v>696</v>
      </c>
      <c r="AU452" s="14" t="s">
        <v>82</v>
      </c>
      <c r="AY452" s="14" t="s">
        <v>696</v>
      </c>
      <c r="BE452" s="230">
        <f>IF(O452="základní",K452,0)</f>
        <v>0</v>
      </c>
      <c r="BF452" s="230">
        <f>IF(O452="snížená",K452,0)</f>
        <v>0</v>
      </c>
      <c r="BG452" s="230">
        <f>IF(O452="zákl. přenesená",K452,0)</f>
        <v>0</v>
      </c>
      <c r="BH452" s="230">
        <f>IF(O452="sníž. přenesená",K452,0)</f>
        <v>0</v>
      </c>
      <c r="BI452" s="230">
        <f>IF(O452="nulová",K452,0)</f>
        <v>0</v>
      </c>
      <c r="BJ452" s="14" t="s">
        <v>82</v>
      </c>
      <c r="BK452" s="230">
        <f>P452*H452</f>
        <v>0</v>
      </c>
    </row>
    <row r="453" s="2" customFormat="1" ht="16.32" customHeight="1">
      <c r="A453" s="35"/>
      <c r="B453" s="36"/>
      <c r="C453" s="244" t="s">
        <v>1</v>
      </c>
      <c r="D453" s="244" t="s">
        <v>392</v>
      </c>
      <c r="E453" s="245" t="s">
        <v>1</v>
      </c>
      <c r="F453" s="246" t="s">
        <v>1</v>
      </c>
      <c r="G453" s="247" t="s">
        <v>1</v>
      </c>
      <c r="H453" s="248"/>
      <c r="I453" s="248"/>
      <c r="J453" s="248"/>
      <c r="K453" s="249">
        <f>BK453</f>
        <v>0</v>
      </c>
      <c r="L453" s="250"/>
      <c r="M453" s="41"/>
      <c r="N453" s="251" t="s">
        <v>1</v>
      </c>
      <c r="O453" s="252" t="s">
        <v>38</v>
      </c>
      <c r="P453" s="253">
        <f>I453+J453</f>
        <v>0</v>
      </c>
      <c r="Q453" s="254">
        <f>I453*H453</f>
        <v>0</v>
      </c>
      <c r="R453" s="254">
        <f>J453*H453</f>
        <v>0</v>
      </c>
      <c r="S453" s="88"/>
      <c r="T453" s="88"/>
      <c r="U453" s="88"/>
      <c r="V453" s="88"/>
      <c r="W453" s="88"/>
      <c r="X453" s="89"/>
      <c r="Y453" s="35"/>
      <c r="Z453" s="35"/>
      <c r="AA453" s="35"/>
      <c r="AB453" s="35"/>
      <c r="AC453" s="35"/>
      <c r="AD453" s="35"/>
      <c r="AE453" s="35"/>
      <c r="AT453" s="14" t="s">
        <v>696</v>
      </c>
      <c r="AU453" s="14" t="s">
        <v>82</v>
      </c>
      <c r="AY453" s="14" t="s">
        <v>696</v>
      </c>
      <c r="BE453" s="230">
        <f>IF(O453="základní",K453,0)</f>
        <v>0</v>
      </c>
      <c r="BF453" s="230">
        <f>IF(O453="snížená",K453,0)</f>
        <v>0</v>
      </c>
      <c r="BG453" s="230">
        <f>IF(O453="zákl. přenesená",K453,0)</f>
        <v>0</v>
      </c>
      <c r="BH453" s="230">
        <f>IF(O453="sníž. přenesená",K453,0)</f>
        <v>0</v>
      </c>
      <c r="BI453" s="230">
        <f>IF(O453="nulová",K453,0)</f>
        <v>0</v>
      </c>
      <c r="BJ453" s="14" t="s">
        <v>82</v>
      </c>
      <c r="BK453" s="230">
        <f>P453*H453</f>
        <v>0</v>
      </c>
    </row>
    <row r="454" s="2" customFormat="1" ht="16.32" customHeight="1">
      <c r="A454" s="35"/>
      <c r="B454" s="36"/>
      <c r="C454" s="244" t="s">
        <v>1</v>
      </c>
      <c r="D454" s="244" t="s">
        <v>392</v>
      </c>
      <c r="E454" s="245" t="s">
        <v>1</v>
      </c>
      <c r="F454" s="246" t="s">
        <v>1</v>
      </c>
      <c r="G454" s="247" t="s">
        <v>1</v>
      </c>
      <c r="H454" s="248"/>
      <c r="I454" s="248"/>
      <c r="J454" s="248"/>
      <c r="K454" s="249">
        <f>BK454</f>
        <v>0</v>
      </c>
      <c r="L454" s="250"/>
      <c r="M454" s="41"/>
      <c r="N454" s="251" t="s">
        <v>1</v>
      </c>
      <c r="O454" s="252" t="s">
        <v>38</v>
      </c>
      <c r="P454" s="253">
        <f>I454+J454</f>
        <v>0</v>
      </c>
      <c r="Q454" s="254">
        <f>I454*H454</f>
        <v>0</v>
      </c>
      <c r="R454" s="254">
        <f>J454*H454</f>
        <v>0</v>
      </c>
      <c r="S454" s="88"/>
      <c r="T454" s="88"/>
      <c r="U454" s="88"/>
      <c r="V454" s="88"/>
      <c r="W454" s="88"/>
      <c r="X454" s="89"/>
      <c r="Y454" s="35"/>
      <c r="Z454" s="35"/>
      <c r="AA454" s="35"/>
      <c r="AB454" s="35"/>
      <c r="AC454" s="35"/>
      <c r="AD454" s="35"/>
      <c r="AE454" s="35"/>
      <c r="AT454" s="14" t="s">
        <v>696</v>
      </c>
      <c r="AU454" s="14" t="s">
        <v>82</v>
      </c>
      <c r="AY454" s="14" t="s">
        <v>696</v>
      </c>
      <c r="BE454" s="230">
        <f>IF(O454="základní",K454,0)</f>
        <v>0</v>
      </c>
      <c r="BF454" s="230">
        <f>IF(O454="snížená",K454,0)</f>
        <v>0</v>
      </c>
      <c r="BG454" s="230">
        <f>IF(O454="zákl. přenesená",K454,0)</f>
        <v>0</v>
      </c>
      <c r="BH454" s="230">
        <f>IF(O454="sníž. přenesená",K454,0)</f>
        <v>0</v>
      </c>
      <c r="BI454" s="230">
        <f>IF(O454="nulová",K454,0)</f>
        <v>0</v>
      </c>
      <c r="BJ454" s="14" t="s">
        <v>82</v>
      </c>
      <c r="BK454" s="230">
        <f>P454*H454</f>
        <v>0</v>
      </c>
    </row>
    <row r="455" s="2" customFormat="1" ht="16.32" customHeight="1">
      <c r="A455" s="35"/>
      <c r="B455" s="36"/>
      <c r="C455" s="244" t="s">
        <v>1</v>
      </c>
      <c r="D455" s="244" t="s">
        <v>392</v>
      </c>
      <c r="E455" s="245" t="s">
        <v>1</v>
      </c>
      <c r="F455" s="246" t="s">
        <v>1</v>
      </c>
      <c r="G455" s="247" t="s">
        <v>1</v>
      </c>
      <c r="H455" s="248"/>
      <c r="I455" s="248"/>
      <c r="J455" s="248"/>
      <c r="K455" s="249">
        <f>BK455</f>
        <v>0</v>
      </c>
      <c r="L455" s="250"/>
      <c r="M455" s="41"/>
      <c r="N455" s="251" t="s">
        <v>1</v>
      </c>
      <c r="O455" s="252" t="s">
        <v>38</v>
      </c>
      <c r="P455" s="253">
        <f>I455+J455</f>
        <v>0</v>
      </c>
      <c r="Q455" s="254">
        <f>I455*H455</f>
        <v>0</v>
      </c>
      <c r="R455" s="254">
        <f>J455*H455</f>
        <v>0</v>
      </c>
      <c r="S455" s="88"/>
      <c r="T455" s="88"/>
      <c r="U455" s="88"/>
      <c r="V455" s="88"/>
      <c r="W455" s="88"/>
      <c r="X455" s="89"/>
      <c r="Y455" s="35"/>
      <c r="Z455" s="35"/>
      <c r="AA455" s="35"/>
      <c r="AB455" s="35"/>
      <c r="AC455" s="35"/>
      <c r="AD455" s="35"/>
      <c r="AE455" s="35"/>
      <c r="AT455" s="14" t="s">
        <v>696</v>
      </c>
      <c r="AU455" s="14" t="s">
        <v>82</v>
      </c>
      <c r="AY455" s="14" t="s">
        <v>696</v>
      </c>
      <c r="BE455" s="230">
        <f>IF(O455="základní",K455,0)</f>
        <v>0</v>
      </c>
      <c r="BF455" s="230">
        <f>IF(O455="snížená",K455,0)</f>
        <v>0</v>
      </c>
      <c r="BG455" s="230">
        <f>IF(O455="zákl. přenesená",K455,0)</f>
        <v>0</v>
      </c>
      <c r="BH455" s="230">
        <f>IF(O455="sníž. přenesená",K455,0)</f>
        <v>0</v>
      </c>
      <c r="BI455" s="230">
        <f>IF(O455="nulová",K455,0)</f>
        <v>0</v>
      </c>
      <c r="BJ455" s="14" t="s">
        <v>82</v>
      </c>
      <c r="BK455" s="230">
        <f>P455*H455</f>
        <v>0</v>
      </c>
    </row>
    <row r="456" s="2" customFormat="1" ht="16.32" customHeight="1">
      <c r="A456" s="35"/>
      <c r="B456" s="36"/>
      <c r="C456" s="244" t="s">
        <v>1</v>
      </c>
      <c r="D456" s="244" t="s">
        <v>392</v>
      </c>
      <c r="E456" s="245" t="s">
        <v>1</v>
      </c>
      <c r="F456" s="246" t="s">
        <v>1</v>
      </c>
      <c r="G456" s="247" t="s">
        <v>1</v>
      </c>
      <c r="H456" s="248"/>
      <c r="I456" s="248"/>
      <c r="J456" s="248"/>
      <c r="K456" s="249">
        <f>BK456</f>
        <v>0</v>
      </c>
      <c r="L456" s="250"/>
      <c r="M456" s="41"/>
      <c r="N456" s="251" t="s">
        <v>1</v>
      </c>
      <c r="O456" s="252" t="s">
        <v>38</v>
      </c>
      <c r="P456" s="253">
        <f>I456+J456</f>
        <v>0</v>
      </c>
      <c r="Q456" s="254">
        <f>I456*H456</f>
        <v>0</v>
      </c>
      <c r="R456" s="254">
        <f>J456*H456</f>
        <v>0</v>
      </c>
      <c r="S456" s="88"/>
      <c r="T456" s="88"/>
      <c r="U456" s="88"/>
      <c r="V456" s="88"/>
      <c r="W456" s="88"/>
      <c r="X456" s="89"/>
      <c r="Y456" s="35"/>
      <c r="Z456" s="35"/>
      <c r="AA456" s="35"/>
      <c r="AB456" s="35"/>
      <c r="AC456" s="35"/>
      <c r="AD456" s="35"/>
      <c r="AE456" s="35"/>
      <c r="AT456" s="14" t="s">
        <v>696</v>
      </c>
      <c r="AU456" s="14" t="s">
        <v>82</v>
      </c>
      <c r="AY456" s="14" t="s">
        <v>696</v>
      </c>
      <c r="BE456" s="230">
        <f>IF(O456="základní",K456,0)</f>
        <v>0</v>
      </c>
      <c r="BF456" s="230">
        <f>IF(O456="snížená",K456,0)</f>
        <v>0</v>
      </c>
      <c r="BG456" s="230">
        <f>IF(O456="zákl. přenesená",K456,0)</f>
        <v>0</v>
      </c>
      <c r="BH456" s="230">
        <f>IF(O456="sníž. přenesená",K456,0)</f>
        <v>0</v>
      </c>
      <c r="BI456" s="230">
        <f>IF(O456="nulová",K456,0)</f>
        <v>0</v>
      </c>
      <c r="BJ456" s="14" t="s">
        <v>82</v>
      </c>
      <c r="BK456" s="230">
        <f>P456*H456</f>
        <v>0</v>
      </c>
    </row>
    <row r="457" s="2" customFormat="1" ht="16.32" customHeight="1">
      <c r="A457" s="35"/>
      <c r="B457" s="36"/>
      <c r="C457" s="244" t="s">
        <v>1</v>
      </c>
      <c r="D457" s="244" t="s">
        <v>392</v>
      </c>
      <c r="E457" s="245" t="s">
        <v>1</v>
      </c>
      <c r="F457" s="246" t="s">
        <v>1</v>
      </c>
      <c r="G457" s="247" t="s">
        <v>1</v>
      </c>
      <c r="H457" s="248"/>
      <c r="I457" s="248"/>
      <c r="J457" s="248"/>
      <c r="K457" s="249">
        <f>BK457</f>
        <v>0</v>
      </c>
      <c r="L457" s="250"/>
      <c r="M457" s="41"/>
      <c r="N457" s="251" t="s">
        <v>1</v>
      </c>
      <c r="O457" s="252" t="s">
        <v>38</v>
      </c>
      <c r="P457" s="253">
        <f>I457+J457</f>
        <v>0</v>
      </c>
      <c r="Q457" s="254">
        <f>I457*H457</f>
        <v>0</v>
      </c>
      <c r="R457" s="254">
        <f>J457*H457</f>
        <v>0</v>
      </c>
      <c r="S457" s="88"/>
      <c r="T457" s="88"/>
      <c r="U457" s="88"/>
      <c r="V457" s="88"/>
      <c r="W457" s="88"/>
      <c r="X457" s="89"/>
      <c r="Y457" s="35"/>
      <c r="Z457" s="35"/>
      <c r="AA457" s="35"/>
      <c r="AB457" s="35"/>
      <c r="AC457" s="35"/>
      <c r="AD457" s="35"/>
      <c r="AE457" s="35"/>
      <c r="AT457" s="14" t="s">
        <v>696</v>
      </c>
      <c r="AU457" s="14" t="s">
        <v>82</v>
      </c>
      <c r="AY457" s="14" t="s">
        <v>696</v>
      </c>
      <c r="BE457" s="230">
        <f>IF(O457="základní",K457,0)</f>
        <v>0</v>
      </c>
      <c r="BF457" s="230">
        <f>IF(O457="snížená",K457,0)</f>
        <v>0</v>
      </c>
      <c r="BG457" s="230">
        <f>IF(O457="zákl. přenesená",K457,0)</f>
        <v>0</v>
      </c>
      <c r="BH457" s="230">
        <f>IF(O457="sníž. přenesená",K457,0)</f>
        <v>0</v>
      </c>
      <c r="BI457" s="230">
        <f>IF(O457="nulová",K457,0)</f>
        <v>0</v>
      </c>
      <c r="BJ457" s="14" t="s">
        <v>82</v>
      </c>
      <c r="BK457" s="230">
        <f>P457*H457</f>
        <v>0</v>
      </c>
    </row>
    <row r="458" s="2" customFormat="1" ht="16.32" customHeight="1">
      <c r="A458" s="35"/>
      <c r="B458" s="36"/>
      <c r="C458" s="244" t="s">
        <v>1</v>
      </c>
      <c r="D458" s="244" t="s">
        <v>392</v>
      </c>
      <c r="E458" s="245" t="s">
        <v>1</v>
      </c>
      <c r="F458" s="246" t="s">
        <v>1</v>
      </c>
      <c r="G458" s="247" t="s">
        <v>1</v>
      </c>
      <c r="H458" s="248"/>
      <c r="I458" s="248"/>
      <c r="J458" s="248"/>
      <c r="K458" s="249">
        <f>BK458</f>
        <v>0</v>
      </c>
      <c r="L458" s="250"/>
      <c r="M458" s="41"/>
      <c r="N458" s="251" t="s">
        <v>1</v>
      </c>
      <c r="O458" s="252" t="s">
        <v>38</v>
      </c>
      <c r="P458" s="255">
        <f>I458+J458</f>
        <v>0</v>
      </c>
      <c r="Q458" s="256">
        <f>I458*H458</f>
        <v>0</v>
      </c>
      <c r="R458" s="256">
        <f>J458*H458</f>
        <v>0</v>
      </c>
      <c r="S458" s="257"/>
      <c r="T458" s="257"/>
      <c r="U458" s="257"/>
      <c r="V458" s="257"/>
      <c r="W458" s="257"/>
      <c r="X458" s="258"/>
      <c r="Y458" s="35"/>
      <c r="Z458" s="35"/>
      <c r="AA458" s="35"/>
      <c r="AB458" s="35"/>
      <c r="AC458" s="35"/>
      <c r="AD458" s="35"/>
      <c r="AE458" s="35"/>
      <c r="AT458" s="14" t="s">
        <v>696</v>
      </c>
      <c r="AU458" s="14" t="s">
        <v>82</v>
      </c>
      <c r="AY458" s="14" t="s">
        <v>696</v>
      </c>
      <c r="BE458" s="230">
        <f>IF(O458="základní",K458,0)</f>
        <v>0</v>
      </c>
      <c r="BF458" s="230">
        <f>IF(O458="snížená",K458,0)</f>
        <v>0</v>
      </c>
      <c r="BG458" s="230">
        <f>IF(O458="zákl. přenesená",K458,0)</f>
        <v>0</v>
      </c>
      <c r="BH458" s="230">
        <f>IF(O458="sníž. přenesená",K458,0)</f>
        <v>0</v>
      </c>
      <c r="BI458" s="230">
        <f>IF(O458="nulová",K458,0)</f>
        <v>0</v>
      </c>
      <c r="BJ458" s="14" t="s">
        <v>82</v>
      </c>
      <c r="BK458" s="230">
        <f>P458*H458</f>
        <v>0</v>
      </c>
    </row>
    <row r="459" s="2" customFormat="1" ht="6.96" customHeight="1">
      <c r="A459" s="35"/>
      <c r="B459" s="63"/>
      <c r="C459" s="64"/>
      <c r="D459" s="64"/>
      <c r="E459" s="64"/>
      <c r="F459" s="64"/>
      <c r="G459" s="64"/>
      <c r="H459" s="64"/>
      <c r="I459" s="64"/>
      <c r="J459" s="64"/>
      <c r="K459" s="64"/>
      <c r="L459" s="64"/>
      <c r="M459" s="41"/>
      <c r="N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</row>
  </sheetData>
  <sheetProtection sheet="1" autoFilter="0" formatColumns="0" formatRows="0" objects="1" scenarios="1" spinCount="100000" saltValue="zWLjy+miVnRn5UnPfSGNk0Ue4MNclo5Kyyhb5z+Fjfq57GKSB2WggK5K+k5nW8+byE78SWxtpysYTu2/yvebwQ==" hashValue="jXnv2i8sAid0kNeDChA+RJY2ysH0cmA+a6IEQqwQHaDUYLHTY/kd/3qSCOioRq/vDOeWPu/FNSX1JGJBd+CWUQ==" algorithmName="SHA-512" password="CC35"/>
  <autoFilter ref="C124:L45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M2:Z2"/>
  </mergeCells>
  <dataValidations count="2">
    <dataValidation type="list" allowBlank="1" showInputMessage="1" showErrorMessage="1" error="Povoleny jsou hodnoty K, M." sqref="D449:D459">
      <formula1>"K, M"</formula1>
    </dataValidation>
    <dataValidation type="list" allowBlank="1" showInputMessage="1" showErrorMessage="1" error="Povoleny jsou hodnoty základní, snížená, zákl. přenesená, sníž. přenesená, nulová." sqref="O449:O459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Machatý Petr</dc:creator>
  <cp:lastModifiedBy>Machatý Petr</cp:lastModifiedBy>
  <dcterms:created xsi:type="dcterms:W3CDTF">2022-03-18T05:29:31Z</dcterms:created>
  <dcterms:modified xsi:type="dcterms:W3CDTF">2022-03-18T05:29:36Z</dcterms:modified>
</cp:coreProperties>
</file>